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glockler.magdi\Desktop\2019_Költségvetés\Rendelet_2019\"/>
    </mc:Choice>
  </mc:AlternateContent>
  <xr:revisionPtr revIDLastSave="0" documentId="8_{A59433B8-B1CF-44DE-8FC4-DA304FDE602B}" xr6:coauthVersionLast="40" xr6:coauthVersionMax="40" xr10:uidLastSave="{00000000-0000-0000-0000-000000000000}"/>
  <bookViews>
    <workbookView xWindow="0" yWindow="0" windowWidth="28800" windowHeight="12210" xr2:uid="{00000000-000D-0000-FFFF-FFFF00000000}"/>
  </bookViews>
  <sheets>
    <sheet name="1" sheetId="1" r:id="rId1"/>
  </sheets>
  <definedNames>
    <definedName name="_xlnm.Print_Area" localSheetId="0">'1'!$A$1:$J$182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I167" i="1"/>
  <c r="J163" i="1"/>
  <c r="J164" i="1"/>
  <c r="J166" i="1"/>
  <c r="I83" i="1"/>
  <c r="H83" i="1"/>
  <c r="I84" i="1"/>
  <c r="J81" i="1"/>
  <c r="J83" i="1" l="1"/>
  <c r="H90" i="1"/>
  <c r="H172" i="1" l="1"/>
  <c r="H173" i="1" s="1"/>
  <c r="H181" i="1" s="1"/>
  <c r="J170" i="1" l="1"/>
  <c r="J171" i="1"/>
  <c r="J172" i="1"/>
  <c r="H70" i="1"/>
  <c r="H61" i="1"/>
  <c r="H66" i="1"/>
  <c r="J67" i="1"/>
  <c r="J68" i="1"/>
  <c r="K68" i="1" s="1"/>
  <c r="J69" i="1"/>
  <c r="J49" i="1"/>
  <c r="H41" i="1"/>
  <c r="J150" i="1" l="1"/>
  <c r="J152" i="1"/>
  <c r="H14" i="1" l="1"/>
  <c r="J156" i="1" l="1"/>
  <c r="J82" i="1" l="1"/>
  <c r="J162" i="1" l="1"/>
  <c r="H97" i="1" l="1"/>
  <c r="I92" i="1"/>
  <c r="I93" i="1" s="1"/>
  <c r="J44" i="1"/>
  <c r="J92" i="1" l="1"/>
  <c r="J93" i="1"/>
  <c r="J61" i="1"/>
  <c r="J107" i="1" l="1"/>
  <c r="H111" i="1"/>
  <c r="I146" i="1" l="1"/>
  <c r="J97" i="1" l="1"/>
  <c r="H122" i="1" l="1"/>
  <c r="J94" i="1"/>
  <c r="H30" i="1" l="1"/>
  <c r="J70" i="1" l="1"/>
  <c r="J65" i="1"/>
  <c r="H20" i="1" l="1"/>
  <c r="J179" i="1" l="1"/>
  <c r="I173" i="1"/>
  <c r="I181" i="1" s="1"/>
  <c r="J169" i="1"/>
  <c r="I180" i="1"/>
  <c r="J167" i="1"/>
  <c r="J161" i="1"/>
  <c r="I153" i="1"/>
  <c r="H151" i="1"/>
  <c r="J151" i="1" s="1"/>
  <c r="J149" i="1"/>
  <c r="I141" i="1"/>
  <c r="H139" i="1"/>
  <c r="J138" i="1"/>
  <c r="J137" i="1"/>
  <c r="J133" i="1"/>
  <c r="H131" i="1"/>
  <c r="H132" i="1" s="1"/>
  <c r="J132" i="1" s="1"/>
  <c r="J130" i="1"/>
  <c r="J128" i="1"/>
  <c r="J126" i="1"/>
  <c r="J120" i="1"/>
  <c r="H117" i="1"/>
  <c r="J117" i="1" s="1"/>
  <c r="J116" i="1"/>
  <c r="J114" i="1"/>
  <c r="J111" i="1"/>
  <c r="J106" i="1"/>
  <c r="H102" i="1"/>
  <c r="J101" i="1"/>
  <c r="J110" i="1"/>
  <c r="J109" i="1"/>
  <c r="J108" i="1"/>
  <c r="J100" i="1"/>
  <c r="H144" i="1"/>
  <c r="J143" i="1"/>
  <c r="I90" i="1"/>
  <c r="I95" i="1" s="1"/>
  <c r="J89" i="1"/>
  <c r="I86" i="1"/>
  <c r="I177" i="1" s="1"/>
  <c r="J177" i="1" s="1"/>
  <c r="H86" i="1"/>
  <c r="J85" i="1"/>
  <c r="H79" i="1"/>
  <c r="J78" i="1"/>
  <c r="J77" i="1"/>
  <c r="J74" i="1"/>
  <c r="I73" i="1"/>
  <c r="H73" i="1"/>
  <c r="J72" i="1"/>
  <c r="J71" i="1"/>
  <c r="J66" i="1"/>
  <c r="J64" i="1"/>
  <c r="J63" i="1"/>
  <c r="J60" i="1"/>
  <c r="J59" i="1"/>
  <c r="J58" i="1"/>
  <c r="J57" i="1"/>
  <c r="J56" i="1"/>
  <c r="J55" i="1"/>
  <c r="J54" i="1"/>
  <c r="J52" i="1"/>
  <c r="J48" i="1"/>
  <c r="J47" i="1"/>
  <c r="H46" i="1"/>
  <c r="H50" i="1" s="1"/>
  <c r="J45" i="1"/>
  <c r="J43" i="1"/>
  <c r="J40" i="1"/>
  <c r="J39" i="1"/>
  <c r="J38" i="1"/>
  <c r="J37" i="1"/>
  <c r="J36" i="1"/>
  <c r="J35" i="1"/>
  <c r="J34" i="1"/>
  <c r="J30" i="1"/>
  <c r="J29" i="1"/>
  <c r="J28" i="1"/>
  <c r="J27" i="1"/>
  <c r="J26" i="1"/>
  <c r="H23" i="1"/>
  <c r="J23" i="1" s="1"/>
  <c r="J22" i="1"/>
  <c r="J20" i="1"/>
  <c r="J19" i="1"/>
  <c r="J18" i="1"/>
  <c r="J17" i="1"/>
  <c r="J13" i="1"/>
  <c r="J12" i="1"/>
  <c r="H95" i="1" l="1"/>
  <c r="J95" i="1" s="1"/>
  <c r="H153" i="1"/>
  <c r="J153" i="1" s="1"/>
  <c r="J139" i="1"/>
  <c r="H146" i="1"/>
  <c r="J146" i="1" s="1"/>
  <c r="J79" i="1"/>
  <c r="H103" i="1"/>
  <c r="J103" i="1" s="1"/>
  <c r="H145" i="1"/>
  <c r="J145" i="1" s="1"/>
  <c r="J181" i="1"/>
  <c r="J14" i="1"/>
  <c r="J46" i="1"/>
  <c r="J50" i="1"/>
  <c r="H134" i="1"/>
  <c r="J134" i="1" s="1"/>
  <c r="J131" i="1"/>
  <c r="J86" i="1"/>
  <c r="J73" i="1"/>
  <c r="H174" i="1"/>
  <c r="H118" i="1"/>
  <c r="J118" i="1" s="1"/>
  <c r="H24" i="1"/>
  <c r="I96" i="1"/>
  <c r="I124" i="1" s="1"/>
  <c r="I154" i="1" s="1"/>
  <c r="I155" i="1" s="1"/>
  <c r="I157" i="1" s="1"/>
  <c r="I176" i="1"/>
  <c r="I182" i="1" s="1"/>
  <c r="H112" i="1"/>
  <c r="J112" i="1" s="1"/>
  <c r="J144" i="1"/>
  <c r="I174" i="1"/>
  <c r="H180" i="1"/>
  <c r="J180" i="1" s="1"/>
  <c r="J102" i="1"/>
  <c r="H123" i="1"/>
  <c r="J123" i="1" s="1"/>
  <c r="J122" i="1"/>
  <c r="J173" i="1"/>
  <c r="J90" i="1"/>
  <c r="H141" i="1"/>
  <c r="J24" i="1" l="1"/>
  <c r="H31" i="1"/>
  <c r="H178" i="1"/>
  <c r="J178" i="1" s="1"/>
  <c r="J174" i="1"/>
  <c r="H75" i="1"/>
  <c r="H84" i="1" s="1"/>
  <c r="J41" i="1"/>
  <c r="J141" i="1"/>
  <c r="H175" i="1" l="1"/>
  <c r="H176" i="1"/>
  <c r="J31" i="1"/>
  <c r="J75" i="1"/>
  <c r="J84" i="1" s="1"/>
  <c r="H182" i="1" l="1"/>
  <c r="J182" i="1" s="1"/>
  <c r="H96" i="1"/>
  <c r="H124" i="1" s="1"/>
  <c r="H154" i="1" s="1"/>
  <c r="J175" i="1"/>
  <c r="J176" i="1"/>
  <c r="J96" i="1" l="1"/>
  <c r="J124" i="1" s="1"/>
  <c r="H155" i="1"/>
  <c r="H157" i="1" s="1"/>
  <c r="J154" i="1"/>
  <c r="J155" i="1" s="1"/>
  <c r="J157" i="1" l="1"/>
</calcChain>
</file>

<file path=xl/sharedStrings.xml><?xml version="1.0" encoding="utf-8"?>
<sst xmlns="http://schemas.openxmlformats.org/spreadsheetml/2006/main" count="426" uniqueCount="371">
  <si>
    <t>Mágocs Város Önkormányzat</t>
  </si>
  <si>
    <t>A</t>
  </si>
  <si>
    <t>B</t>
  </si>
  <si>
    <t>C</t>
  </si>
  <si>
    <t>D</t>
  </si>
  <si>
    <t>E</t>
  </si>
  <si>
    <t xml:space="preserve">F </t>
  </si>
  <si>
    <t>G</t>
  </si>
  <si>
    <t>H</t>
  </si>
  <si>
    <t>I</t>
  </si>
  <si>
    <t>Előirányzat csoport</t>
  </si>
  <si>
    <t>Cím</t>
  </si>
  <si>
    <t>Al-cím</t>
  </si>
  <si>
    <t>Jog-cím</t>
  </si>
  <si>
    <t>COFOG</t>
  </si>
  <si>
    <t>Cím elnevezése - Kiemelt előirányzatok</t>
  </si>
  <si>
    <t>1.</t>
  </si>
  <si>
    <t>Polgármesteri Hivatal</t>
  </si>
  <si>
    <t>1.1</t>
  </si>
  <si>
    <t>1</t>
  </si>
  <si>
    <t>011130</t>
  </si>
  <si>
    <t>I.</t>
  </si>
  <si>
    <t>1. Intézményi saját bevétel</t>
  </si>
  <si>
    <t xml:space="preserve"> 1.1 Kamat, hírdetés, egyéb bevétel</t>
  </si>
  <si>
    <t>1.Intézményi saját bevétel összesen:</t>
  </si>
  <si>
    <t>900020</t>
  </si>
  <si>
    <t xml:space="preserve">2.Önkormányzati sajátos működési  bevételek              </t>
  </si>
  <si>
    <t>2.1 Helyi adó</t>
  </si>
  <si>
    <t xml:space="preserve">  2.1.1.  Iparűzési adó</t>
  </si>
  <si>
    <t xml:space="preserve">  2.1.2.  Kommunális adó</t>
  </si>
  <si>
    <t>2.1.3. Telekadó</t>
  </si>
  <si>
    <t>2.1.összesen:</t>
  </si>
  <si>
    <t>2.2. Átengedett központi adók</t>
  </si>
  <si>
    <t xml:space="preserve"> 2.2.Gépjárműadó</t>
  </si>
  <si>
    <t>2.2.összesen:</t>
  </si>
  <si>
    <t>2.összesen:</t>
  </si>
  <si>
    <t>3 Egyéb sajátos bevételek</t>
  </si>
  <si>
    <t xml:space="preserve"> 3.1 Környezetvédelmi bírság</t>
  </si>
  <si>
    <t xml:space="preserve"> 3.2 Talajterhelési díj</t>
  </si>
  <si>
    <t xml:space="preserve"> 3.3  Helyszíni bírság</t>
  </si>
  <si>
    <t xml:space="preserve"> 3.5 Egyéb bírság, pótlék, kamat</t>
  </si>
  <si>
    <t>3.összesen:</t>
  </si>
  <si>
    <t>I. cím összesen:</t>
  </si>
  <si>
    <t>II.</t>
  </si>
  <si>
    <t>018010</t>
  </si>
  <si>
    <t>Támogatások</t>
  </si>
  <si>
    <t>I/1. Helyi Önkormányzat működésének általános támogatása</t>
  </si>
  <si>
    <t>1.1.b. Település-üzem.kapcs.fel.tám.összesen:</t>
  </si>
  <si>
    <t>1.1. ba. Zöldterület gazdálkodással kapcs.fel.ell.tám.</t>
  </si>
  <si>
    <t>1.1.bb. Közvilágítás fenntartásának támogatása</t>
  </si>
  <si>
    <t>1.1.bc.  Köztemető fenntartásának támogatása</t>
  </si>
  <si>
    <t>1.1.bd. Közutak fenntartásának támogatása</t>
  </si>
  <si>
    <t>1.1.c. Egyéb kötelező önkormányzati feladatok tám.össz.</t>
  </si>
  <si>
    <t>I/1. Helyi Önkormányzat működésének általános támogatása összesen:</t>
  </si>
  <si>
    <t>II. A települési önkormányzatok egyes köznevelési és gyermekétkeztetési feladatainak támogatása</t>
  </si>
  <si>
    <t>1.(2).1. Óvodapedagógusok nevelő munkáját közvetlenül segítők bértámogatása:</t>
  </si>
  <si>
    <t xml:space="preserve">1.(1)2. Óvodadapedagógusok elismert létszáma alapján </t>
  </si>
  <si>
    <t>2.2. Óvodaműködtetési támogatás</t>
  </si>
  <si>
    <t>II.1-2.Óvodai nevelésre összesen:</t>
  </si>
  <si>
    <t>II.3.Társulás által fenntartott óv. Bejáró gyermekek utaztatásának támogatása</t>
  </si>
  <si>
    <t>II/ A települési önkormányzatok egyes köznevelési és gyermekétkeztetési feladatainak támogatása összesen:</t>
  </si>
  <si>
    <t>III. Települési önkormányzatok szociális és gyermekjóléti feladatainak támogatása:</t>
  </si>
  <si>
    <t>III.3.d(1). Házi segítségnyújtás</t>
  </si>
  <si>
    <t>III.3.c.1. Szociális étkeztetés</t>
  </si>
  <si>
    <t>III.3.f.(1). Időskorúak nappali intézményi ellátása</t>
  </si>
  <si>
    <t>III.3.g.(5). Demens személyek nappali intézményi ellátása</t>
  </si>
  <si>
    <t>III.4.b. Intézményüzemeltetés támogatása</t>
  </si>
  <si>
    <t>III.3-4. Szociális feladatellátás összesen:</t>
  </si>
  <si>
    <t>III.5. Gyermekétkeztetés támogatása</t>
  </si>
  <si>
    <t>III.5.b).Gyermekétkeztetés üzemeltetési támogatása</t>
  </si>
  <si>
    <t>III.5. Gyermekétkeztetés támogatása összesen:</t>
  </si>
  <si>
    <t>III. Települési önkormányzatok szociális gyermekjóléti és gyermekétkeztetési feladatainak támogatása összesen:</t>
  </si>
  <si>
    <t>2.1. Közművelődési, könyvtári érd.növ.tám.</t>
  </si>
  <si>
    <t>2.2 Települési önkormáyzatok nyilvános könyvtári és közművelődési feladatainak támogatása</t>
  </si>
  <si>
    <t>Lakott külterület támogatása</t>
  </si>
  <si>
    <t>Helyi önkormányzatok egyes költségvetési kapcsolatokból számított bevételei:</t>
  </si>
  <si>
    <t xml:space="preserve">4.Egyéb központi támogatás : </t>
  </si>
  <si>
    <t>4.1. Bérkompenzáció és ágazati pótlék</t>
  </si>
  <si>
    <t>4.2. Állami póttámogatás</t>
  </si>
  <si>
    <t>4.összesen:</t>
  </si>
  <si>
    <t>5. Fejlesztési célú támogatások</t>
  </si>
  <si>
    <t>5.összesen:</t>
  </si>
  <si>
    <t>II. cím összesen:</t>
  </si>
  <si>
    <t>III.</t>
  </si>
  <si>
    <t>Felhalmozási és tőke jellegű bevételek: telek értékesítés</t>
  </si>
  <si>
    <t>III. cím összesen:</t>
  </si>
  <si>
    <t>IV.</t>
  </si>
  <si>
    <t>018030</t>
  </si>
  <si>
    <t>Támogatás értékű bevételek - EU-s programok és egyéb központi</t>
  </si>
  <si>
    <t xml:space="preserve"> 1.1 Központi költségvetési szervtől</t>
  </si>
  <si>
    <t xml:space="preserve"> 1.1.Közfoglalkoztatás </t>
  </si>
  <si>
    <t xml:space="preserve"> 1.1 Központi költségvetési szervtől összesen:</t>
  </si>
  <si>
    <t>IV. cím összesen:</t>
  </si>
  <si>
    <t>jogcímcsoport összesen:</t>
  </si>
  <si>
    <t>Kötelező feladat összesen:</t>
  </si>
  <si>
    <t>1.1.1</t>
  </si>
  <si>
    <t>096015</t>
  </si>
  <si>
    <t>1. Intézményi működési bevétel</t>
  </si>
  <si>
    <t>1.1.2</t>
  </si>
  <si>
    <t xml:space="preserve">1.1 Bérleti díj </t>
  </si>
  <si>
    <t>Nem kötelező feladat összesen:</t>
  </si>
  <si>
    <t>1.1.3</t>
  </si>
  <si>
    <t>1.1 Lakbér</t>
  </si>
  <si>
    <t>1.1.6</t>
  </si>
  <si>
    <t>072420</t>
  </si>
  <si>
    <t>Eü. Laboratóriumi szolgáltatások</t>
  </si>
  <si>
    <t>Támogatás értékű bevételek</t>
  </si>
  <si>
    <t>1.1.7</t>
  </si>
  <si>
    <t>072450</t>
  </si>
  <si>
    <t>Fizikoterápiás szolgáltatások</t>
  </si>
  <si>
    <t>1.cím összesen:</t>
  </si>
  <si>
    <t>Közös Önkormányzati Hivatal</t>
  </si>
  <si>
    <t>1.Intézményi működési bevétel</t>
  </si>
  <si>
    <t>1.1 Intézményektől</t>
  </si>
  <si>
    <t>1.2 Önkormányzatoktól</t>
  </si>
  <si>
    <t>Helyi önkormányzatoktól</t>
  </si>
  <si>
    <t>2. cím összesen:</t>
  </si>
  <si>
    <t>3.</t>
  </si>
  <si>
    <t>Szociális Gondozási Központ</t>
  </si>
  <si>
    <t>alcím összesen:</t>
  </si>
  <si>
    <t>3.cím összesen:</t>
  </si>
  <si>
    <t>4.</t>
  </si>
  <si>
    <t>Tarnai Nándor Városi Könyvtár és Kulturális Intézmény</t>
  </si>
  <si>
    <t>4.cím összesen:</t>
  </si>
  <si>
    <t>1-4. cím összesen:</t>
  </si>
  <si>
    <t>Bevételek összesen:</t>
  </si>
  <si>
    <t>Kiadások összesen:</t>
  </si>
  <si>
    <t xml:space="preserve"> - hiány +többlet</t>
  </si>
  <si>
    <t>Finanszírozási műveletek:</t>
  </si>
  <si>
    <t>VI.</t>
  </si>
  <si>
    <t>Hiány belső forrásból történő finanszírozása:</t>
  </si>
  <si>
    <t>1.Pénzmaradvány</t>
  </si>
  <si>
    <t xml:space="preserve">1. Önkormányzati pénzmaradvány </t>
  </si>
  <si>
    <t>VI. cím összesen:</t>
  </si>
  <si>
    <t>VII.</t>
  </si>
  <si>
    <t>Hiány külső forrásból történő finanszírozása:</t>
  </si>
  <si>
    <t>1.1 Rövidlejáratú hitelek:</t>
  </si>
  <si>
    <t>1.2 Hosszúlejáratú hitelek:</t>
  </si>
  <si>
    <t>VII. cím összesen:</t>
  </si>
  <si>
    <t>Finanszírozási műveletek összesen:</t>
  </si>
  <si>
    <t xml:space="preserve">I. cím saját  összesen : </t>
  </si>
  <si>
    <t>II. cím támogatások összesen</t>
  </si>
  <si>
    <t>III. cím felhalmozási-  tőke jellegű összesen</t>
  </si>
  <si>
    <t>IV. cím támogatásértékű összesen</t>
  </si>
  <si>
    <t>V. cím átvett összesen</t>
  </si>
  <si>
    <t>VII. cím finanszírozási műveletek külső forrásból:</t>
  </si>
  <si>
    <t>I-VII. cím összesen:</t>
  </si>
  <si>
    <t>2.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</si>
  <si>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</si>
  <si>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</si>
  <si>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</si>
  <si>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</si>
  <si>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</si>
  <si>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</si>
  <si>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</si>
  <si>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</si>
  <si>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</si>
  <si>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</si>
  <si>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</si>
  <si>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</si>
  <si>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</si>
  <si>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</si>
  <si>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</si>
  <si>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</si>
  <si>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</si>
  <si>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</si>
  <si>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</si>
  <si>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</si>
  <si>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</si>
  <si>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</si>
  <si>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</si>
  <si>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</si>
  <si>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</si>
  <si>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</si>
  <si>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</si>
  <si>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</si>
  <si>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</si>
  <si>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</si>
  <si>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</si>
  <si>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</si>
  <si>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</si>
  <si>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</si>
  <si>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</si>
  <si>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</si>
  <si>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</si>
  <si>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</si>
  <si>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</si>
  <si>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</si>
  <si>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</si>
  <si>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</si>
  <si>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</si>
  <si>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</si>
  <si>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</si>
  <si>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</si>
  <si>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</si>
  <si>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</si>
  <si>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</si>
  <si>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</si>
  <si>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</si>
  <si>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</si>
  <si>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</si>
  <si>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</si>
  <si>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</si>
  <si>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</si>
  <si>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</si>
  <si>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</si>
  <si>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</si>
  <si>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</si>
  <si>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71.</t>
  </si>
  <si>
    <t>72.</t>
  </si>
  <si>
    <t>73.</t>
  </si>
  <si>
    <t>74.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</si>
  <si>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</si>
  <si>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</si>
  <si>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</si>
  <si>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</si>
  <si>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</si>
  <si>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</si>
  <si>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</si>
  <si>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</si>
  <si>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</si>
  <si>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</si>
  <si>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</si>
  <si>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</si>
  <si>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</si>
  <si>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93.</t>
  </si>
  <si>
    <t>94.</t>
  </si>
  <si>
    <t>95.</t>
  </si>
  <si>
    <t>99.</t>
  </si>
  <si>
    <t>100.</t>
  </si>
  <si>
    <t>101.</t>
  </si>
  <si>
    <t>102.</t>
  </si>
  <si>
    <t>103.</t>
  </si>
  <si>
    <t>104.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</si>
  <si>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</si>
  <si>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</si>
  <si>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</si>
  <si>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</si>
  <si>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</si>
  <si>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</si>
  <si>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</si>
  <si>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</si>
  <si>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</si>
  <si>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</si>
  <si>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</si>
  <si>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</si>
  <si>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</si>
  <si>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</si>
  <si>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</si>
  <si>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</si>
  <si>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</si>
  <si>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</si>
  <si>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</si>
  <si>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</si>
  <si>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</si>
  <si>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</si>
  <si>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</si>
  <si>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</si>
  <si>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</si>
  <si>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</si>
  <si>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</si>
  <si>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</si>
  <si>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</si>
  <si>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</si>
  <si>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</si>
  <si>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</si>
  <si>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</si>
  <si>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</si>
  <si>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</si>
  <si>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</si>
  <si>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</si>
  <si>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</si>
  <si>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</si>
  <si>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</si>
  <si>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</si>
  <si>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</si>
  <si>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</si>
  <si>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</si>
  <si>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</si>
  <si>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</si>
  <si>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</si>
  <si>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</si>
  <si>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</si>
  <si>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</si>
  <si>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</si>
  <si>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</si>
  <si>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</si>
  <si>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</si>
  <si>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</si>
  <si>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</si>
  <si>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</si>
  <si>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</si>
  <si>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1.4. Visszatérítendő támogatás</t>
  </si>
  <si>
    <t>III.5.c A rászoruló gyermekek szünidei étkeztetése</t>
  </si>
  <si>
    <t>1. OEP-től</t>
  </si>
  <si>
    <t>Működési</t>
  </si>
  <si>
    <t>Felhalmozási</t>
  </si>
  <si>
    <t xml:space="preserve">Bevételek összesen: </t>
  </si>
  <si>
    <t>III.3.aa(1).Család és gyermekjóléti szolgálat</t>
  </si>
  <si>
    <t>VI. cím pénzmaradvány összesen    (fin.műv. belső forrásból):</t>
  </si>
  <si>
    <t>Összesen</t>
  </si>
  <si>
    <t>3.2.cím Konyha - Intézményi étkeztetés</t>
  </si>
  <si>
    <t>3.1.cím Gondozási Központ</t>
  </si>
  <si>
    <t>1.1. a. Önkormányzati Hivatal működésének támogatása beszámítás után</t>
  </si>
  <si>
    <t>066020</t>
  </si>
  <si>
    <t xml:space="preserve">Város-, községgazdálkodás </t>
  </si>
  <si>
    <t>Önkormányzati vagyonnal való gazdálkodás</t>
  </si>
  <si>
    <t>013350</t>
  </si>
  <si>
    <t xml:space="preserve">1.2 Bérleti díj </t>
  </si>
  <si>
    <t>1.3 Közv.szolgáltatás</t>
  </si>
  <si>
    <t>1.4 Földbér</t>
  </si>
  <si>
    <t>1.5 Közterület használati díj</t>
  </si>
  <si>
    <t>3.1 cím összesen:</t>
  </si>
  <si>
    <t>69.</t>
  </si>
  <si>
    <t>70.</t>
  </si>
  <si>
    <t>89.</t>
  </si>
  <si>
    <t>90.</t>
  </si>
  <si>
    <t>91.</t>
  </si>
  <si>
    <t>92.</t>
  </si>
  <si>
    <t>96.</t>
  </si>
  <si>
    <t>97.</t>
  </si>
  <si>
    <t>98.</t>
  </si>
  <si>
    <t>105.</t>
  </si>
  <si>
    <t>164.</t>
  </si>
  <si>
    <t>Értéktípus: Forint</t>
  </si>
  <si>
    <t>1.2 Tárgyieszköz értékesítés</t>
  </si>
  <si>
    <t>II.4.a(1)Óvodapedagógusok kiegészítő támogatása</t>
  </si>
  <si>
    <t>III.2. A települési önkormányzatok szociális feladatainak egyéb támogatása</t>
  </si>
  <si>
    <t>III.3. Egyes szociális és gyermekjóléti feladatok támogatása</t>
  </si>
  <si>
    <t>III.4.a.A finanszírozás szempontjából elismert szakmai dolgozók bértámogatása</t>
  </si>
  <si>
    <t>III.5.a).Finanszírozási szempontból elismert dolgozók bértámogatása</t>
  </si>
  <si>
    <r>
      <t>3.mell. III.1. Fejezeti kezelésű előirányzattól:</t>
    </r>
    <r>
      <rPr>
        <b/>
        <sz val="16"/>
        <rFont val="Times New Roman"/>
        <family val="1"/>
        <charset val="238"/>
      </rPr>
      <t xml:space="preserve"> (Önkormányzatok rendkívüli tám.)</t>
    </r>
  </si>
  <si>
    <t>1.1 Műszakpótlék bérintézkedés önk.intézménye tekintetében</t>
  </si>
  <si>
    <t>1.2. Óvodai feladatok ellátására</t>
  </si>
  <si>
    <t>8.</t>
  </si>
  <si>
    <t>41.</t>
  </si>
  <si>
    <t>165.</t>
  </si>
  <si>
    <t>166.</t>
  </si>
  <si>
    <t>167.</t>
  </si>
  <si>
    <t>168.</t>
  </si>
  <si>
    <t>169.</t>
  </si>
  <si>
    <t>170.</t>
  </si>
  <si>
    <t>BEVÉTELEK</t>
  </si>
  <si>
    <t>1. melléklet az…../2019.(………..)önkormányzati rendelethez</t>
  </si>
  <si>
    <t xml:space="preserve">2019. évi költségvetés </t>
  </si>
  <si>
    <t>2019. évi eredeti előirányzat tervezet</t>
  </si>
  <si>
    <t xml:space="preserve">II.5. Nemzetiségi pótlék </t>
  </si>
  <si>
    <t>III.6. Bölcsőde, mini bölcsőde támogatása</t>
  </si>
  <si>
    <t>III.6.a(2).Finanszírozási szempontból elismert szakmai dolgozók bértámogatása: bölcsődei dajkák, középfokú végzettségű kisgyermeknevelők, szaktanácsadók</t>
  </si>
  <si>
    <t>III.6.b  Bölcsődei üzemeltetési támogatás</t>
  </si>
  <si>
    <t>IV. A települési önkormányzatok kulturális feladatainak támogatása összesen:</t>
  </si>
  <si>
    <t>1.1.1 Mezőföldvíz bérleti díj (2019. évi)</t>
  </si>
  <si>
    <t>1.2.1 TOP-4.3-1-15-BA1-2016-00003 ,"Élhetőbb lakókörnyezetünkért" Mágocson:</t>
  </si>
  <si>
    <t>1.2.2 TOP-1.4.1-15-BA1-2016-00005 ,"Bölcsőde kialakítás és Óvoda fejlesztés Mágocs Városában":</t>
  </si>
  <si>
    <t>5.1 ZP-1-2017. "A zártkerti besorolású földrészletek mezőgazdasági hasznosítását segítő, infrastrukturális hátterét biztosító fejlesztések támogatása" Traktor beszerzése</t>
  </si>
  <si>
    <t xml:space="preserve">VPG-7.2.1-7.4.1.3-17 Közétkeztetés (Iskola konyha) fejlesztési pályázat </t>
  </si>
  <si>
    <t>TOP-5.2.1-15-BA1-2016-00002 "Közösen élhetőbb lakókörnyezetünkért, mindennapjainkért"Mágocson pályázat</t>
  </si>
  <si>
    <t>TOP-1.4.1-15-BA1-2016-00005 Bölcsőde kialakítás és óvoda fejlesztés Mágocs városában</t>
  </si>
  <si>
    <t>TOP-3.2.1-15-BA1-2016-00011 Mágocs - Hegyháti Általános Iskola és Alapfokú Művészeti Iskola energetikai korszerűsítése a káros-anyag kibocsátás csökkentése céljából pályázat</t>
  </si>
  <si>
    <t>TOP-4.3.1-15-BA1-2016 "Élhetőbb lakókörnyezetünkért" pályázat</t>
  </si>
  <si>
    <t>ebből állami támogatások előlege és kötött felhasználású pénzeszközök: (közfoglalkoztatásra: 3.231.875,-Ft,szociális tűzifára:7.577.760,-Ft , letét, rendkívüli támogatások)</t>
  </si>
  <si>
    <t>9.</t>
  </si>
  <si>
    <t>25.</t>
  </si>
  <si>
    <t>75.</t>
  </si>
  <si>
    <t>171.</t>
  </si>
  <si>
    <t>172.</t>
  </si>
  <si>
    <t>173.</t>
  </si>
  <si>
    <t>174.</t>
  </si>
  <si>
    <t>175.</t>
  </si>
  <si>
    <t>176.</t>
  </si>
  <si>
    <t>177.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</si>
</sst>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Ft-40E]_-;\-* #,##0\ [$Ft-40E]_-;_-* &quot;-&quot;??\ [$Ft-40E]_-;_-@_-"/>
    <numFmt numFmtId="165" formatCode="_-* #,##0.00\ [$Ft-40E]_-;\-* #,##0.00\ [$Ft-40E]_-;_-* &quot;-&quot;??\ [$Ft-40E]_-;_-@_-"/>
    <numFmt numFmtId="166" formatCode="_-* #,##0.00\ _F_t_-;\-* #,##0.00\ _F_t_-;_-* \-??\ _F_t_-;_-@_-"/>
  </numFmts>
  <fonts count="31" x14ac:knownFonts="1">
    <font>
      <sz val="11"/>
      <color theme="1"/>
      <name val="Calibri"/>
      <family val="2"/>
      <charset val="238"/>
      <scheme val="minor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4"/>
      <name val="Times New Roman"/>
      <family val="1"/>
      <charset val="238"/>
    </font>
    <font>
      <i/>
      <sz val="20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u val="double"/>
      <sz val="20"/>
      <name val="Times New Roman"/>
      <family val="1"/>
      <charset val="238"/>
    </font>
    <font>
      <b/>
      <i/>
      <u val="double"/>
      <sz val="20"/>
      <name val="Times New Roman"/>
      <family val="1"/>
      <charset val="238"/>
    </font>
    <font>
      <b/>
      <i/>
      <u/>
      <sz val="20"/>
      <name val="Times New Roman"/>
      <family val="1"/>
      <charset val="238"/>
    </font>
    <font>
      <b/>
      <u/>
      <sz val="20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u val="double"/>
      <sz val="24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4"/>
      <color theme="1"/>
      <name val="Times New Roman"/>
      <family val="1"/>
      <charset val="238"/>
    </font>
    <font>
      <b/>
      <sz val="22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2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166" fontId="26" fillId="0" borderId="0" applyFill="0" applyBorder="0" applyAlignment="0" applyProtection="0"/>
  </cellStyleXfs>
  <cellXfs count="189">
    <xf numFmtId="0" fontId="0" fillId="0" borderId="0" xfId="0"/>
    <xf numFmtId="49" fontId="2" fillId="2" borderId="2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  <xf numFmtId="49" fontId="11" fillId="2" borderId="2" xfId="1" applyNumberFormat="1" applyFont="1" applyFill="1" applyBorder="1" applyAlignment="1">
      <alignment horizontal="center"/>
    </xf>
    <xf numFmtId="49" fontId="2" fillId="2" borderId="2" xfId="1" applyNumberFormat="1" applyFont="1" applyFill="1" applyBorder="1" applyAlignment="1">
      <alignment horizontal="center" vertical="top"/>
    </xf>
    <xf numFmtId="0" fontId="0" fillId="0" borderId="0" xfId="0" applyBorder="1"/>
    <xf numFmtId="49" fontId="2" fillId="2" borderId="8" xfId="1" applyNumberFormat="1" applyFont="1" applyFill="1" applyBorder="1" applyAlignment="1">
      <alignment horizontal="center"/>
    </xf>
    <xf numFmtId="0" fontId="15" fillId="0" borderId="0" xfId="0" applyFont="1" applyBorder="1"/>
    <xf numFmtId="0" fontId="0" fillId="0" borderId="0" xfId="0" applyBorder="1" applyAlignment="1">
      <alignment wrapText="1"/>
    </xf>
    <xf numFmtId="0" fontId="11" fillId="2" borderId="21" xfId="1" applyFont="1" applyFill="1" applyBorder="1" applyAlignment="1"/>
    <xf numFmtId="0" fontId="2" fillId="2" borderId="21" xfId="1" applyFont="1" applyFill="1" applyBorder="1" applyAlignment="1"/>
    <xf numFmtId="0" fontId="5" fillId="2" borderId="21" xfId="1" applyFont="1" applyFill="1" applyBorder="1" applyAlignment="1"/>
    <xf numFmtId="0" fontId="1" fillId="2" borderId="21" xfId="1" applyFont="1" applyFill="1" applyBorder="1" applyAlignment="1"/>
    <xf numFmtId="0" fontId="4" fillId="2" borderId="21" xfId="1" applyFont="1" applyFill="1" applyBorder="1" applyAlignment="1"/>
    <xf numFmtId="0" fontId="12" fillId="2" borderId="22" xfId="1" applyFont="1" applyFill="1" applyBorder="1" applyAlignment="1"/>
    <xf numFmtId="0" fontId="12" fillId="2" borderId="20" xfId="1" applyFont="1" applyFill="1" applyBorder="1" applyAlignment="1"/>
    <xf numFmtId="0" fontId="13" fillId="2" borderId="21" xfId="1" applyFont="1" applyFill="1" applyBorder="1" applyAlignment="1">
      <alignment wrapText="1"/>
    </xf>
    <xf numFmtId="0" fontId="13" fillId="2" borderId="21" xfId="1" applyFont="1" applyFill="1" applyBorder="1" applyAlignment="1">
      <alignment horizontal="left" wrapText="1"/>
    </xf>
    <xf numFmtId="0" fontId="12" fillId="2" borderId="21" xfId="1" applyFont="1" applyFill="1" applyBorder="1" applyAlignment="1">
      <alignment wrapText="1"/>
    </xf>
    <xf numFmtId="0" fontId="1" fillId="2" borderId="21" xfId="1" applyFont="1" applyFill="1" applyBorder="1" applyAlignment="1">
      <alignment wrapText="1"/>
    </xf>
    <xf numFmtId="16" fontId="1" fillId="2" borderId="21" xfId="1" applyNumberFormat="1" applyFont="1" applyFill="1" applyBorder="1" applyAlignment="1"/>
    <xf numFmtId="16" fontId="2" fillId="2" borderId="21" xfId="1" applyNumberFormat="1" applyFont="1" applyFill="1" applyBorder="1" applyAlignment="1"/>
    <xf numFmtId="16" fontId="2" fillId="2" borderId="21" xfId="1" applyNumberFormat="1" applyFont="1" applyFill="1" applyBorder="1" applyAlignment="1">
      <alignment wrapText="1"/>
    </xf>
    <xf numFmtId="0" fontId="1" fillId="2" borderId="21" xfId="1" applyFont="1" applyFill="1" applyBorder="1" applyAlignment="1">
      <alignment horizontal="left" wrapText="1"/>
    </xf>
    <xf numFmtId="0" fontId="2" fillId="2" borderId="22" xfId="1" applyFont="1" applyFill="1" applyBorder="1" applyAlignment="1">
      <alignment wrapText="1"/>
    </xf>
    <xf numFmtId="16" fontId="12" fillId="2" borderId="20" xfId="1" applyNumberFormat="1" applyFont="1" applyFill="1" applyBorder="1" applyAlignment="1">
      <alignment vertical="center" wrapText="1"/>
    </xf>
    <xf numFmtId="0" fontId="1" fillId="2" borderId="23" xfId="1" applyFont="1" applyFill="1" applyBorder="1" applyAlignment="1">
      <alignment wrapText="1"/>
    </xf>
    <xf numFmtId="0" fontId="1" fillId="2" borderId="21" xfId="0" applyFont="1" applyFill="1" applyBorder="1" applyAlignment="1"/>
    <xf numFmtId="0" fontId="1" fillId="2" borderId="21" xfId="0" applyFont="1" applyFill="1" applyBorder="1" applyAlignment="1">
      <alignment wrapText="1"/>
    </xf>
    <xf numFmtId="0" fontId="12" fillId="2" borderId="21" xfId="1" applyFont="1" applyFill="1" applyBorder="1" applyAlignment="1"/>
    <xf numFmtId="0" fontId="2" fillId="2" borderId="21" xfId="1" applyFont="1" applyFill="1" applyBorder="1" applyAlignment="1">
      <alignment vertical="top"/>
    </xf>
    <xf numFmtId="0" fontId="2" fillId="2" borderId="21" xfId="1" applyFont="1" applyFill="1" applyBorder="1" applyAlignment="1">
      <alignment wrapText="1"/>
    </xf>
    <xf numFmtId="0" fontId="12" fillId="2" borderId="20" xfId="1" applyFont="1" applyFill="1" applyBorder="1" applyAlignment="1">
      <alignment wrapText="1"/>
    </xf>
    <xf numFmtId="0" fontId="2" fillId="2" borderId="22" xfId="1" applyFont="1" applyFill="1" applyBorder="1" applyAlignment="1"/>
    <xf numFmtId="0" fontId="2" fillId="2" borderId="21" xfId="1" applyFont="1" applyFill="1" applyBorder="1" applyAlignment="1">
      <alignment horizontal="left" wrapText="1"/>
    </xf>
    <xf numFmtId="49" fontId="2" fillId="2" borderId="10" xfId="1" applyNumberFormat="1" applyFont="1" applyFill="1" applyBorder="1" applyAlignment="1">
      <alignment horizontal="center" vertical="top"/>
    </xf>
    <xf numFmtId="49" fontId="2" fillId="2" borderId="18" xfId="1" applyNumberFormat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vertical="top"/>
    </xf>
    <xf numFmtId="49" fontId="2" fillId="2" borderId="9" xfId="1" applyNumberFormat="1" applyFont="1" applyFill="1" applyBorder="1" applyAlignment="1">
      <alignment horizontal="center"/>
    </xf>
    <xf numFmtId="0" fontId="2" fillId="2" borderId="20" xfId="1" applyFont="1" applyFill="1" applyBorder="1" applyAlignment="1"/>
    <xf numFmtId="49" fontId="2" fillId="2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8" fillId="2" borderId="0" xfId="0" applyFont="1" applyFill="1" applyBorder="1"/>
    <xf numFmtId="0" fontId="17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2" fillId="2" borderId="18" xfId="1" applyNumberFormat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wrapText="1"/>
    </xf>
    <xf numFmtId="0" fontId="14" fillId="2" borderId="27" xfId="1" applyFont="1" applyFill="1" applyBorder="1" applyAlignment="1">
      <alignment horizontal="center"/>
    </xf>
    <xf numFmtId="164" fontId="2" fillId="2" borderId="13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1" fillId="2" borderId="14" xfId="2" applyNumberFormat="1" applyFont="1" applyFill="1" applyBorder="1" applyAlignment="1"/>
    <xf numFmtId="164" fontId="1" fillId="2" borderId="2" xfId="2" applyNumberFormat="1" applyFont="1" applyFill="1" applyBorder="1" applyAlignment="1"/>
    <xf numFmtId="164" fontId="1" fillId="2" borderId="3" xfId="2" applyNumberFormat="1" applyFont="1" applyFill="1" applyBorder="1" applyAlignment="1"/>
    <xf numFmtId="164" fontId="2" fillId="2" borderId="3" xfId="2" applyNumberFormat="1" applyFont="1" applyFill="1" applyBorder="1" applyAlignment="1"/>
    <xf numFmtId="164" fontId="1" fillId="2" borderId="15" xfId="2" applyNumberFormat="1" applyFont="1" applyFill="1" applyBorder="1" applyAlignment="1"/>
    <xf numFmtId="164" fontId="1" fillId="2" borderId="5" xfId="2" applyNumberFormat="1" applyFont="1" applyFill="1" applyBorder="1" applyAlignment="1"/>
    <xf numFmtId="164" fontId="2" fillId="2" borderId="6" xfId="2" applyNumberFormat="1" applyFont="1" applyFill="1" applyBorder="1" applyAlignment="1"/>
    <xf numFmtId="164" fontId="1" fillId="2" borderId="13" xfId="2" applyNumberFormat="1" applyFont="1" applyFill="1" applyBorder="1" applyAlignment="1"/>
    <xf numFmtId="164" fontId="1" fillId="2" borderId="1" xfId="2" applyNumberFormat="1" applyFont="1" applyFill="1" applyBorder="1" applyAlignment="1"/>
    <xf numFmtId="164" fontId="1" fillId="2" borderId="4" xfId="2" applyNumberFormat="1" applyFont="1" applyFill="1" applyBorder="1" applyAlignment="1"/>
    <xf numFmtId="164" fontId="2" fillId="2" borderId="14" xfId="2" applyNumberFormat="1" applyFont="1" applyFill="1" applyBorder="1" applyAlignment="1">
      <alignment horizontal="center"/>
    </xf>
    <xf numFmtId="164" fontId="1" fillId="2" borderId="14" xfId="2" applyNumberFormat="1" applyFont="1" applyFill="1" applyBorder="1" applyAlignment="1">
      <alignment horizontal="right"/>
    </xf>
    <xf numFmtId="164" fontId="2" fillId="2" borderId="14" xfId="2" applyNumberFormat="1" applyFont="1" applyFill="1" applyBorder="1" applyAlignment="1">
      <alignment horizontal="right"/>
    </xf>
    <xf numFmtId="164" fontId="1" fillId="2" borderId="14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/>
    <xf numFmtId="164" fontId="2" fillId="2" borderId="15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right"/>
    </xf>
    <xf numFmtId="164" fontId="1" fillId="2" borderId="18" xfId="2" applyNumberFormat="1" applyFont="1" applyFill="1" applyBorder="1" applyAlignment="1">
      <alignment horizontal="center"/>
    </xf>
    <xf numFmtId="164" fontId="1" fillId="2" borderId="19" xfId="2" applyNumberFormat="1" applyFont="1" applyFill="1" applyBorder="1" applyAlignment="1">
      <alignment horizontal="right" vertical="center"/>
    </xf>
    <xf numFmtId="164" fontId="1" fillId="2" borderId="15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right"/>
    </xf>
    <xf numFmtId="164" fontId="2" fillId="2" borderId="1" xfId="2" applyNumberFormat="1" applyFont="1" applyFill="1" applyBorder="1" applyAlignment="1"/>
    <xf numFmtId="164" fontId="2" fillId="2" borderId="4" xfId="2" applyNumberFormat="1" applyFont="1" applyFill="1" applyBorder="1" applyAlignment="1"/>
    <xf numFmtId="164" fontId="1" fillId="2" borderId="17" xfId="2" applyNumberFormat="1" applyFont="1" applyFill="1" applyBorder="1" applyAlignment="1">
      <alignment horizontal="right"/>
    </xf>
    <xf numFmtId="164" fontId="1" fillId="2" borderId="18" xfId="2" applyNumberFormat="1" applyFont="1" applyFill="1" applyBorder="1" applyAlignment="1"/>
    <xf numFmtId="164" fontId="1" fillId="2" borderId="19" xfId="2" applyNumberFormat="1" applyFont="1" applyFill="1" applyBorder="1" applyAlignment="1"/>
    <xf numFmtId="164" fontId="1" fillId="2" borderId="2" xfId="2" applyNumberFormat="1" applyFont="1" applyFill="1" applyBorder="1" applyAlignment="1">
      <alignment horizontal="right"/>
    </xf>
    <xf numFmtId="164" fontId="2" fillId="2" borderId="3" xfId="2" applyNumberFormat="1" applyFont="1" applyFill="1" applyBorder="1" applyAlignment="1">
      <alignment horizontal="right"/>
    </xf>
    <xf numFmtId="164" fontId="1" fillId="2" borderId="14" xfId="2" applyNumberFormat="1" applyFont="1" applyFill="1" applyBorder="1" applyAlignment="1">
      <alignment vertical="top"/>
    </xf>
    <xf numFmtId="164" fontId="1" fillId="2" borderId="2" xfId="2" applyNumberFormat="1" applyFont="1" applyFill="1" applyBorder="1" applyAlignment="1">
      <alignment vertical="top"/>
    </xf>
    <xf numFmtId="164" fontId="2" fillId="2" borderId="3" xfId="2" applyNumberFormat="1" applyFont="1" applyFill="1" applyBorder="1" applyAlignment="1">
      <alignment vertical="top"/>
    </xf>
    <xf numFmtId="164" fontId="18" fillId="2" borderId="0" xfId="0" applyNumberFormat="1" applyFont="1" applyFill="1" applyBorder="1"/>
    <xf numFmtId="164" fontId="1" fillId="2" borderId="28" xfId="2" applyNumberFormat="1" applyFont="1" applyFill="1" applyBorder="1" applyAlignment="1"/>
    <xf numFmtId="164" fontId="1" fillId="2" borderId="27" xfId="2" applyNumberFormat="1" applyFont="1" applyFill="1" applyBorder="1" applyAlignment="1"/>
    <xf numFmtId="164" fontId="1" fillId="2" borderId="29" xfId="2" applyNumberFormat="1" applyFont="1" applyFill="1" applyBorder="1" applyAlignment="1"/>
    <xf numFmtId="164" fontId="2" fillId="2" borderId="14" xfId="2" applyNumberFormat="1" applyFont="1" applyFill="1" applyBorder="1" applyAlignment="1"/>
    <xf numFmtId="164" fontId="1" fillId="2" borderId="2" xfId="2" applyNumberFormat="1" applyFont="1" applyFill="1" applyBorder="1" applyAlignment="1">
      <alignment horizontal="center"/>
    </xf>
    <xf numFmtId="164" fontId="1" fillId="2" borderId="17" xfId="2" applyNumberFormat="1" applyFont="1" applyFill="1" applyBorder="1" applyAlignment="1">
      <alignment vertical="top"/>
    </xf>
    <xf numFmtId="164" fontId="1" fillId="2" borderId="18" xfId="2" applyNumberFormat="1" applyFont="1" applyFill="1" applyBorder="1" applyAlignment="1">
      <alignment vertical="top"/>
    </xf>
    <xf numFmtId="164" fontId="2" fillId="2" borderId="19" xfId="2" applyNumberFormat="1" applyFont="1" applyFill="1" applyBorder="1" applyAlignment="1">
      <alignment vertical="top"/>
    </xf>
    <xf numFmtId="0" fontId="15" fillId="2" borderId="0" xfId="0" applyFont="1" applyFill="1" applyBorder="1"/>
    <xf numFmtId="0" fontId="17" fillId="2" borderId="21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30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8" fillId="2" borderId="17" xfId="1" applyFont="1" applyFill="1" applyBorder="1" applyAlignment="1">
      <alignment wrapText="1"/>
    </xf>
    <xf numFmtId="165" fontId="20" fillId="2" borderId="3" xfId="0" applyNumberFormat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/>
    </xf>
    <xf numFmtId="0" fontId="10" fillId="2" borderId="25" xfId="1" applyFont="1" applyFill="1" applyBorder="1" applyAlignment="1"/>
    <xf numFmtId="0" fontId="10" fillId="2" borderId="25" xfId="1" applyFont="1" applyFill="1" applyBorder="1" applyAlignment="1">
      <alignment vertical="top"/>
    </xf>
    <xf numFmtId="0" fontId="10" fillId="2" borderId="25" xfId="1" applyFont="1" applyFill="1" applyBorder="1" applyAlignment="1">
      <alignment horizontal="center" vertical="center"/>
    </xf>
    <xf numFmtId="164" fontId="2" fillId="2" borderId="19" xfId="2" applyNumberFormat="1" applyFont="1" applyFill="1" applyBorder="1" applyAlignment="1"/>
    <xf numFmtId="164" fontId="1" fillId="2" borderId="6" xfId="2" applyNumberFormat="1" applyFont="1" applyFill="1" applyBorder="1" applyAlignment="1"/>
    <xf numFmtId="164" fontId="23" fillId="2" borderId="14" xfId="2" applyNumberFormat="1" applyFont="1" applyFill="1" applyBorder="1" applyAlignment="1"/>
    <xf numFmtId="0" fontId="10" fillId="0" borderId="25" xfId="1" applyFont="1" applyFill="1" applyBorder="1" applyAlignment="1"/>
    <xf numFmtId="0" fontId="0" fillId="0" borderId="0" xfId="0" applyFill="1" applyBorder="1"/>
    <xf numFmtId="0" fontId="24" fillId="0" borderId="0" xfId="0" applyFont="1" applyFill="1" applyBorder="1"/>
    <xf numFmtId="0" fontId="2" fillId="2" borderId="32" xfId="1" applyFont="1" applyFill="1" applyBorder="1" applyAlignment="1">
      <alignment horizontal="center"/>
    </xf>
    <xf numFmtId="0" fontId="10" fillId="2" borderId="33" xfId="1" applyFont="1" applyFill="1" applyBorder="1" applyAlignment="1"/>
    <xf numFmtId="0" fontId="10" fillId="0" borderId="33" xfId="1" applyFont="1" applyFill="1" applyBorder="1" applyAlignment="1"/>
    <xf numFmtId="0" fontId="2" fillId="2" borderId="33" xfId="1" applyFont="1" applyFill="1" applyBorder="1" applyAlignment="1"/>
    <xf numFmtId="49" fontId="2" fillId="2" borderId="18" xfId="1" applyNumberFormat="1" applyFont="1" applyFill="1" applyBorder="1" applyAlignment="1">
      <alignment horizontal="center"/>
    </xf>
    <xf numFmtId="0" fontId="2" fillId="2" borderId="23" xfId="1" applyFont="1" applyFill="1" applyBorder="1" applyAlignment="1"/>
    <xf numFmtId="164" fontId="1" fillId="2" borderId="17" xfId="2" applyNumberFormat="1" applyFont="1" applyFill="1" applyBorder="1" applyAlignment="1"/>
    <xf numFmtId="49" fontId="11" fillId="2" borderId="34" xfId="1" applyNumberFormat="1" applyFont="1" applyFill="1" applyBorder="1" applyAlignment="1">
      <alignment horizontal="center"/>
    </xf>
    <xf numFmtId="49" fontId="2" fillId="2" borderId="27" xfId="1" applyNumberFormat="1" applyFont="1" applyFill="1" applyBorder="1" applyAlignment="1">
      <alignment horizontal="center"/>
    </xf>
    <xf numFmtId="0" fontId="11" fillId="2" borderId="35" xfId="1" applyFont="1" applyFill="1" applyBorder="1" applyAlignment="1"/>
    <xf numFmtId="49" fontId="2" fillId="2" borderId="13" xfId="1" applyNumberFormat="1" applyFont="1" applyFill="1" applyBorder="1" applyAlignment="1">
      <alignment horizontal="center"/>
    </xf>
    <xf numFmtId="0" fontId="2" fillId="2" borderId="20" xfId="1" applyFont="1" applyFill="1" applyBorder="1" applyAlignment="1">
      <alignment horizontal="left"/>
    </xf>
    <xf numFmtId="49" fontId="2" fillId="2" borderId="14" xfId="1" applyNumberFormat="1" applyFont="1" applyFill="1" applyBorder="1" applyAlignment="1">
      <alignment horizontal="center"/>
    </xf>
    <xf numFmtId="49" fontId="11" fillId="2" borderId="15" xfId="1" applyNumberFormat="1" applyFont="1" applyFill="1" applyBorder="1" applyAlignment="1">
      <alignment horizontal="center"/>
    </xf>
    <xf numFmtId="49" fontId="11" fillId="2" borderId="5" xfId="1" applyNumberFormat="1" applyFont="1" applyFill="1" applyBorder="1" applyAlignment="1">
      <alignment horizontal="center"/>
    </xf>
    <xf numFmtId="49" fontId="2" fillId="2" borderId="22" xfId="1" applyNumberFormat="1" applyFont="1" applyFill="1" applyBorder="1" applyAlignment="1">
      <alignment horizontal="left"/>
    </xf>
    <xf numFmtId="164" fontId="2" fillId="2" borderId="15" xfId="2" applyNumberFormat="1" applyFont="1" applyFill="1" applyBorder="1" applyAlignment="1"/>
    <xf numFmtId="164" fontId="2" fillId="2" borderId="5" xfId="2" applyNumberFormat="1" applyFont="1" applyFill="1" applyBorder="1" applyAlignment="1"/>
    <xf numFmtId="49" fontId="10" fillId="2" borderId="1" xfId="1" applyNumberFormat="1" applyFont="1" applyFill="1" applyBorder="1" applyAlignment="1">
      <alignment horizontal="center" vertical="center" wrapText="1"/>
    </xf>
    <xf numFmtId="0" fontId="25" fillId="2" borderId="20" xfId="1" applyFont="1" applyFill="1" applyBorder="1" applyAlignment="1"/>
    <xf numFmtId="0" fontId="10" fillId="2" borderId="25" xfId="1" applyFont="1" applyFill="1" applyBorder="1" applyAlignment="1">
      <alignment horizontal="center" vertical="center"/>
    </xf>
    <xf numFmtId="16" fontId="1" fillId="2" borderId="21" xfId="1" applyNumberFormat="1" applyFont="1" applyFill="1" applyBorder="1" applyAlignment="1">
      <alignment wrapText="1"/>
    </xf>
    <xf numFmtId="0" fontId="21" fillId="2" borderId="0" xfId="0" applyFont="1" applyFill="1" applyBorder="1" applyAlignment="1">
      <alignment horizontal="right"/>
    </xf>
    <xf numFmtId="14" fontId="3" fillId="2" borderId="16" xfId="0" applyNumberFormat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 textRotation="255" wrapText="1"/>
    </xf>
    <xf numFmtId="0" fontId="10" fillId="2" borderId="25" xfId="1" applyFont="1" applyFill="1" applyBorder="1" applyAlignment="1">
      <alignment horizontal="center" vertical="center" textRotation="255" wrapText="1"/>
    </xf>
    <xf numFmtId="0" fontId="10" fillId="2" borderId="26" xfId="1" applyFont="1" applyFill="1" applyBorder="1" applyAlignment="1">
      <alignment horizontal="center" vertical="center" textRotation="255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7" xfId="2" applyNumberFormat="1" applyFont="1" applyFill="1" applyBorder="1" applyAlignment="1">
      <alignment horizontal="center" vertical="center" wrapText="1"/>
    </xf>
    <xf numFmtId="164" fontId="2" fillId="2" borderId="18" xfId="2" applyNumberFormat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wrapText="1"/>
    </xf>
    <xf numFmtId="0" fontId="14" fillId="2" borderId="21" xfId="1" applyFont="1" applyFill="1" applyBorder="1" applyAlignment="1">
      <alignment horizontal="center" wrapText="1"/>
    </xf>
    <xf numFmtId="0" fontId="10" fillId="2" borderId="13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20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21" xfId="1" applyFont="1" applyFill="1" applyBorder="1" applyAlignment="1">
      <alignment horizontal="center"/>
    </xf>
    <xf numFmtId="0" fontId="27" fillId="2" borderId="21" xfId="0" applyFont="1" applyFill="1" applyBorder="1" applyAlignment="1">
      <alignment vertical="center"/>
    </xf>
    <xf numFmtId="0" fontId="27" fillId="2" borderId="21" xfId="0" applyFont="1" applyFill="1" applyBorder="1" applyAlignment="1">
      <alignment vertical="center" wrapText="1"/>
    </xf>
    <xf numFmtId="164" fontId="28" fillId="2" borderId="0" xfId="0" applyNumberFormat="1" applyFont="1" applyFill="1" applyBorder="1"/>
    <xf numFmtId="0" fontId="29" fillId="2" borderId="21" xfId="1" applyFon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164" fontId="1" fillId="2" borderId="17" xfId="2" applyNumberFormat="1" applyFont="1" applyFill="1" applyBorder="1" applyAlignment="1">
      <alignment horizontal="right" vertical="center"/>
    </xf>
    <xf numFmtId="164" fontId="0" fillId="2" borderId="0" xfId="0" applyNumberFormat="1" applyFill="1" applyBorder="1"/>
    <xf numFmtId="0" fontId="22" fillId="2" borderId="0" xfId="0" applyFont="1" applyFill="1" applyBorder="1"/>
    <xf numFmtId="49" fontId="11" fillId="2" borderId="14" xfId="1" applyNumberFormat="1" applyFont="1" applyFill="1" applyBorder="1" applyAlignment="1">
      <alignment horizontal="center"/>
    </xf>
    <xf numFmtId="164" fontId="2" fillId="2" borderId="15" xfId="2" applyNumberFormat="1" applyFont="1" applyFill="1" applyBorder="1" applyAlignment="1">
      <alignment vertical="center"/>
    </xf>
    <xf numFmtId="164" fontId="2" fillId="2" borderId="5" xfId="2" applyNumberFormat="1" applyFont="1" applyFill="1" applyBorder="1" applyAlignment="1">
      <alignment vertical="center"/>
    </xf>
    <xf numFmtId="164" fontId="2" fillId="2" borderId="6" xfId="2" applyNumberFormat="1" applyFont="1" applyFill="1" applyBorder="1" applyAlignment="1">
      <alignment vertical="center"/>
    </xf>
    <xf numFmtId="0" fontId="24" fillId="2" borderId="0" xfId="0" applyFont="1" applyFill="1" applyBorder="1"/>
    <xf numFmtId="164" fontId="23" fillId="2" borderId="2" xfId="2" applyNumberFormat="1" applyFont="1" applyFill="1" applyBorder="1" applyAlignment="1"/>
    <xf numFmtId="164" fontId="23" fillId="2" borderId="3" xfId="2" applyNumberFormat="1" applyFont="1" applyFill="1" applyBorder="1" applyAlignment="1"/>
    <xf numFmtId="164" fontId="23" fillId="2" borderId="8" xfId="2" applyNumberFormat="1" applyFont="1" applyFill="1" applyBorder="1" applyAlignment="1"/>
    <xf numFmtId="0" fontId="30" fillId="2" borderId="21" xfId="0" applyFont="1" applyFill="1" applyBorder="1" applyAlignment="1">
      <alignment vertical="center"/>
    </xf>
  </cellXfs>
  <cellStyles count="4">
    <cellStyle name="Ezres 2" xfId="3" xr:uid="{38A2D400-C129-4C83-8FFB-C2CC0C97F7C1}"/>
    <cellStyle name="Normál" xfId="0" builtinId="0"/>
    <cellStyle name="Normál 2" xfId="1" xr:uid="{00000000-0005-0000-0000-000001000000}"/>
    <cellStyle name="Normá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tabSelected="1" view="pageBreakPreview" topLeftCell="A46" zoomScale="87" zoomScaleNormal="48" zoomScaleSheetLayoutView="87" workbookViewId="0">
      <selection activeCell="G9" sqref="G9"/>
    </sheetView>
  </sheetViews>
  <sheetFormatPr defaultRowHeight="15" x14ac:dyDescent="0.25"/>
  <cols>
    <col min="1" max="1" width="9.140625" style="45"/>
    <col min="2" max="2" width="5.28515625" style="43" customWidth="1"/>
    <col min="3" max="3" width="9.5703125" style="43" customWidth="1"/>
    <col min="4" max="4" width="7.140625" style="43" customWidth="1"/>
    <col min="5" max="5" width="6.140625" style="43" customWidth="1"/>
    <col min="6" max="6" width="13.28515625" style="43" customWidth="1"/>
    <col min="7" max="7" width="122.7109375" style="43" customWidth="1"/>
    <col min="8" max="10" width="32.85546875" style="86" customWidth="1"/>
    <col min="11" max="11" width="39.5703125" style="175" customWidth="1"/>
    <col min="12" max="16384" width="9.140625" style="6"/>
  </cols>
  <sheetData>
    <row r="1" spans="1:13" ht="30" customHeight="1" x14ac:dyDescent="0.35">
      <c r="A1" s="143" t="s">
        <v>343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3" ht="87.75" customHeight="1" x14ac:dyDescent="0.25">
      <c r="A2" s="167" t="s">
        <v>0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3" ht="63.75" customHeight="1" x14ac:dyDescent="0.25">
      <c r="A3" s="167" t="s">
        <v>344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3" ht="54.75" customHeight="1" thickBot="1" x14ac:dyDescent="0.3">
      <c r="A4" s="144" t="s">
        <v>342</v>
      </c>
      <c r="B4" s="144"/>
      <c r="C4" s="144"/>
      <c r="D4" s="144"/>
      <c r="E4" s="144"/>
      <c r="F4" s="144"/>
      <c r="G4" s="144"/>
      <c r="H4" s="144"/>
      <c r="I4" s="144"/>
      <c r="J4" s="144"/>
      <c r="K4" s="42"/>
      <c r="L4" s="42"/>
      <c r="M4" s="42"/>
    </row>
    <row r="5" spans="1:13" ht="27" thickBot="1" x14ac:dyDescent="0.45">
      <c r="A5" s="44"/>
      <c r="B5" s="98" t="s">
        <v>1</v>
      </c>
      <c r="C5" s="99" t="s">
        <v>2</v>
      </c>
      <c r="D5" s="99" t="s">
        <v>3</v>
      </c>
      <c r="E5" s="99" t="s">
        <v>4</v>
      </c>
      <c r="F5" s="99" t="s">
        <v>5</v>
      </c>
      <c r="G5" s="100" t="s">
        <v>6</v>
      </c>
      <c r="H5" s="101" t="s">
        <v>7</v>
      </c>
      <c r="I5" s="102" t="s">
        <v>8</v>
      </c>
      <c r="J5" s="103" t="s">
        <v>9</v>
      </c>
    </row>
    <row r="6" spans="1:13" ht="62.25" customHeight="1" x14ac:dyDescent="0.35">
      <c r="A6" s="96" t="s">
        <v>16</v>
      </c>
      <c r="B6" s="165"/>
      <c r="C6" s="166"/>
      <c r="D6" s="166"/>
      <c r="E6" s="166"/>
      <c r="F6" s="166"/>
      <c r="G6" s="166"/>
      <c r="H6" s="148" t="s">
        <v>345</v>
      </c>
      <c r="I6" s="149"/>
      <c r="J6" s="150"/>
    </row>
    <row r="7" spans="1:13" s="9" customFormat="1" ht="51" customHeight="1" thickBot="1" x14ac:dyDescent="0.35">
      <c r="A7" s="97" t="s">
        <v>147</v>
      </c>
      <c r="B7" s="104"/>
      <c r="C7" s="46"/>
      <c r="D7" s="46"/>
      <c r="E7" s="46"/>
      <c r="F7" s="46"/>
      <c r="G7" s="47"/>
      <c r="H7" s="151" t="s">
        <v>10</v>
      </c>
      <c r="I7" s="152"/>
      <c r="J7" s="105" t="s">
        <v>324</v>
      </c>
      <c r="K7" s="176"/>
    </row>
    <row r="8" spans="1:13" ht="102" x14ac:dyDescent="0.25">
      <c r="A8" s="96" t="s">
        <v>117</v>
      </c>
      <c r="B8" s="106" t="s">
        <v>11</v>
      </c>
      <c r="C8" s="48" t="s">
        <v>12</v>
      </c>
      <c r="D8" s="48" t="s">
        <v>13</v>
      </c>
      <c r="E8" s="48"/>
      <c r="F8" s="139" t="s">
        <v>14</v>
      </c>
      <c r="G8" s="49" t="s">
        <v>15</v>
      </c>
      <c r="H8" s="52" t="s">
        <v>295</v>
      </c>
      <c r="I8" s="53" t="s">
        <v>296</v>
      </c>
      <c r="J8" s="54" t="s">
        <v>297</v>
      </c>
    </row>
    <row r="9" spans="1:13" ht="26.25" x14ac:dyDescent="0.4">
      <c r="A9" s="97" t="s">
        <v>121</v>
      </c>
      <c r="B9" s="153" t="s">
        <v>16</v>
      </c>
      <c r="C9" s="1"/>
      <c r="D9" s="1"/>
      <c r="E9" s="1"/>
      <c r="F9" s="1"/>
      <c r="G9" s="10" t="s">
        <v>17</v>
      </c>
      <c r="H9" s="55"/>
      <c r="I9" s="56"/>
      <c r="J9" s="57"/>
    </row>
    <row r="10" spans="1:13" ht="26.25" x14ac:dyDescent="0.4">
      <c r="A10" s="96" t="s">
        <v>148</v>
      </c>
      <c r="B10" s="154"/>
      <c r="C10" s="1" t="s">
        <v>18</v>
      </c>
      <c r="D10" s="1" t="s">
        <v>19</v>
      </c>
      <c r="E10" s="1"/>
      <c r="F10" s="1" t="s">
        <v>20</v>
      </c>
      <c r="G10" s="11" t="s">
        <v>17</v>
      </c>
      <c r="H10" s="55"/>
      <c r="I10" s="56"/>
      <c r="J10" s="57"/>
    </row>
    <row r="11" spans="1:13" ht="26.25" x14ac:dyDescent="0.4">
      <c r="A11" s="97" t="s">
        <v>149</v>
      </c>
      <c r="B11" s="154"/>
      <c r="C11" s="1"/>
      <c r="D11" s="1" t="s">
        <v>19</v>
      </c>
      <c r="E11" s="1" t="s">
        <v>21</v>
      </c>
      <c r="F11" s="1"/>
      <c r="G11" s="12" t="s">
        <v>22</v>
      </c>
      <c r="H11" s="55"/>
      <c r="I11" s="56"/>
      <c r="J11" s="57"/>
    </row>
    <row r="12" spans="1:13" ht="26.25" x14ac:dyDescent="0.4">
      <c r="A12" s="96" t="s">
        <v>150</v>
      </c>
      <c r="B12" s="154"/>
      <c r="C12" s="1"/>
      <c r="D12" s="1"/>
      <c r="E12" s="1"/>
      <c r="F12" s="1"/>
      <c r="G12" s="13" t="s">
        <v>23</v>
      </c>
      <c r="H12" s="55">
        <v>50000</v>
      </c>
      <c r="I12" s="56"/>
      <c r="J12" s="57">
        <f>SUM(H12:I12)</f>
        <v>50000</v>
      </c>
    </row>
    <row r="13" spans="1:13" ht="26.25" x14ac:dyDescent="0.4">
      <c r="A13" s="97" t="s">
        <v>334</v>
      </c>
      <c r="B13" s="154"/>
      <c r="C13" s="1"/>
      <c r="D13" s="1"/>
      <c r="E13" s="1"/>
      <c r="F13" s="1"/>
      <c r="G13" s="13" t="s">
        <v>325</v>
      </c>
      <c r="H13" s="55">
        <v>0</v>
      </c>
      <c r="I13" s="56"/>
      <c r="J13" s="57">
        <f>SUM(H13:I13)</f>
        <v>0</v>
      </c>
    </row>
    <row r="14" spans="1:13" ht="26.25" x14ac:dyDescent="0.4">
      <c r="A14" s="96" t="s">
        <v>361</v>
      </c>
      <c r="B14" s="154"/>
      <c r="C14" s="1"/>
      <c r="D14" s="1"/>
      <c r="E14" s="1"/>
      <c r="F14" s="1"/>
      <c r="G14" s="14" t="s">
        <v>24</v>
      </c>
      <c r="H14" s="55">
        <f>SUM(H12:H13)</f>
        <v>50000</v>
      </c>
      <c r="I14" s="56"/>
      <c r="J14" s="57">
        <f>SUM(H14:I14)</f>
        <v>50000</v>
      </c>
    </row>
    <row r="15" spans="1:13" ht="26.25" x14ac:dyDescent="0.4">
      <c r="A15" s="97" t="s">
        <v>151</v>
      </c>
      <c r="B15" s="154"/>
      <c r="C15" s="1"/>
      <c r="D15" s="1" t="s">
        <v>19</v>
      </c>
      <c r="E15" s="1"/>
      <c r="F15" s="1" t="s">
        <v>25</v>
      </c>
      <c r="G15" s="12" t="s">
        <v>26</v>
      </c>
      <c r="H15" s="55"/>
      <c r="I15" s="56"/>
      <c r="J15" s="57"/>
    </row>
    <row r="16" spans="1:13" ht="26.25" x14ac:dyDescent="0.4">
      <c r="A16" s="96" t="s">
        <v>152</v>
      </c>
      <c r="B16" s="154"/>
      <c r="C16" s="1"/>
      <c r="D16" s="1"/>
      <c r="E16" s="1"/>
      <c r="F16" s="1"/>
      <c r="G16" s="13" t="s">
        <v>27</v>
      </c>
      <c r="H16" s="55"/>
      <c r="I16" s="56"/>
      <c r="J16" s="57"/>
    </row>
    <row r="17" spans="1:10" ht="26.25" x14ac:dyDescent="0.4">
      <c r="A17" s="97" t="s">
        <v>153</v>
      </c>
      <c r="B17" s="154"/>
      <c r="C17" s="1"/>
      <c r="D17" s="1"/>
      <c r="E17" s="1"/>
      <c r="F17" s="1"/>
      <c r="G17" s="13" t="s">
        <v>28</v>
      </c>
      <c r="H17" s="55">
        <v>76000000</v>
      </c>
      <c r="I17" s="56"/>
      <c r="J17" s="57">
        <f>SUM(H17:I17)</f>
        <v>76000000</v>
      </c>
    </row>
    <row r="18" spans="1:10" ht="26.25" x14ac:dyDescent="0.4">
      <c r="A18" s="96" t="s">
        <v>154</v>
      </c>
      <c r="B18" s="154"/>
      <c r="C18" s="1"/>
      <c r="D18" s="1"/>
      <c r="E18" s="1"/>
      <c r="F18" s="1"/>
      <c r="G18" s="13" t="s">
        <v>29</v>
      </c>
      <c r="H18" s="55">
        <v>8000000</v>
      </c>
      <c r="I18" s="56"/>
      <c r="J18" s="57">
        <f>SUM(H18:I18)</f>
        <v>8000000</v>
      </c>
    </row>
    <row r="19" spans="1:10" ht="26.25" x14ac:dyDescent="0.4">
      <c r="A19" s="97" t="s">
        <v>155</v>
      </c>
      <c r="B19" s="154"/>
      <c r="C19" s="1"/>
      <c r="D19" s="1"/>
      <c r="E19" s="1"/>
      <c r="F19" s="1"/>
      <c r="G19" s="13" t="s">
        <v>30</v>
      </c>
      <c r="H19" s="55">
        <v>500000</v>
      </c>
      <c r="I19" s="56"/>
      <c r="J19" s="57">
        <f>SUM(H19:I19)</f>
        <v>500000</v>
      </c>
    </row>
    <row r="20" spans="1:10" ht="26.25" x14ac:dyDescent="0.4">
      <c r="A20" s="96" t="s">
        <v>156</v>
      </c>
      <c r="B20" s="154"/>
      <c r="C20" s="1"/>
      <c r="D20" s="1"/>
      <c r="E20" s="1"/>
      <c r="F20" s="1"/>
      <c r="G20" s="14" t="s">
        <v>31</v>
      </c>
      <c r="H20" s="55">
        <f>SUM(H17:H19)</f>
        <v>84500000</v>
      </c>
      <c r="I20" s="56"/>
      <c r="J20" s="57">
        <f>SUM(H20:I20)</f>
        <v>84500000</v>
      </c>
    </row>
    <row r="21" spans="1:10" ht="26.25" x14ac:dyDescent="0.4">
      <c r="A21" s="97" t="s">
        <v>157</v>
      </c>
      <c r="B21" s="154"/>
      <c r="C21" s="1"/>
      <c r="D21" s="1" t="s">
        <v>19</v>
      </c>
      <c r="E21" s="1"/>
      <c r="F21" s="1"/>
      <c r="G21" s="13" t="s">
        <v>32</v>
      </c>
      <c r="H21" s="55"/>
      <c r="I21" s="56"/>
      <c r="J21" s="57"/>
    </row>
    <row r="22" spans="1:10" ht="26.25" x14ac:dyDescent="0.4">
      <c r="A22" s="96" t="s">
        <v>158</v>
      </c>
      <c r="B22" s="154"/>
      <c r="C22" s="1"/>
      <c r="D22" s="1"/>
      <c r="E22" s="1"/>
      <c r="F22" s="1"/>
      <c r="G22" s="13" t="s">
        <v>33</v>
      </c>
      <c r="H22" s="55">
        <v>7300000</v>
      </c>
      <c r="I22" s="56"/>
      <c r="J22" s="57">
        <f>SUM(H22:I22)</f>
        <v>7300000</v>
      </c>
    </row>
    <row r="23" spans="1:10" ht="26.25" x14ac:dyDescent="0.4">
      <c r="A23" s="97" t="s">
        <v>159</v>
      </c>
      <c r="B23" s="154"/>
      <c r="C23" s="1"/>
      <c r="D23" s="1"/>
      <c r="E23" s="1"/>
      <c r="F23" s="1"/>
      <c r="G23" s="14" t="s">
        <v>34</v>
      </c>
      <c r="H23" s="55">
        <f>SUM(H22:H22)</f>
        <v>7300000</v>
      </c>
      <c r="I23" s="56"/>
      <c r="J23" s="57">
        <f>SUM(H23:I23)</f>
        <v>7300000</v>
      </c>
    </row>
    <row r="24" spans="1:10" ht="26.25" x14ac:dyDescent="0.4">
      <c r="A24" s="96" t="s">
        <v>160</v>
      </c>
      <c r="B24" s="154"/>
      <c r="C24" s="1"/>
      <c r="D24" s="1"/>
      <c r="E24" s="1"/>
      <c r="F24" s="1"/>
      <c r="G24" s="14" t="s">
        <v>35</v>
      </c>
      <c r="H24" s="55">
        <f>SUM(H20+H23)</f>
        <v>91800000</v>
      </c>
      <c r="I24" s="56"/>
      <c r="J24" s="58">
        <f>SUM(H24:I24)</f>
        <v>91800000</v>
      </c>
    </row>
    <row r="25" spans="1:10" ht="26.25" x14ac:dyDescent="0.4">
      <c r="A25" s="97" t="s">
        <v>161</v>
      </c>
      <c r="B25" s="154"/>
      <c r="C25" s="1"/>
      <c r="D25" s="1"/>
      <c r="E25" s="1"/>
      <c r="F25" s="1"/>
      <c r="G25" s="12" t="s">
        <v>36</v>
      </c>
      <c r="H25" s="55"/>
      <c r="I25" s="56"/>
      <c r="J25" s="57"/>
    </row>
    <row r="26" spans="1:10" ht="26.25" x14ac:dyDescent="0.4">
      <c r="A26" s="96" t="s">
        <v>162</v>
      </c>
      <c r="B26" s="154"/>
      <c r="C26" s="1"/>
      <c r="D26" s="1"/>
      <c r="E26" s="1"/>
      <c r="F26" s="1"/>
      <c r="G26" s="13" t="s">
        <v>37</v>
      </c>
      <c r="H26" s="55">
        <v>0</v>
      </c>
      <c r="I26" s="56"/>
      <c r="J26" s="57">
        <f t="shared" ref="J26:J29" si="0">SUM(H26:I26)</f>
        <v>0</v>
      </c>
    </row>
    <row r="27" spans="1:10" ht="26.25" x14ac:dyDescent="0.4">
      <c r="A27" s="97" t="s">
        <v>163</v>
      </c>
      <c r="B27" s="154"/>
      <c r="C27" s="1"/>
      <c r="D27" s="1"/>
      <c r="E27" s="1"/>
      <c r="F27" s="1"/>
      <c r="G27" s="13" t="s">
        <v>38</v>
      </c>
      <c r="H27" s="55">
        <v>0</v>
      </c>
      <c r="I27" s="56"/>
      <c r="J27" s="57">
        <f t="shared" si="0"/>
        <v>0</v>
      </c>
    </row>
    <row r="28" spans="1:10" ht="26.25" x14ac:dyDescent="0.4">
      <c r="A28" s="96" t="s">
        <v>164</v>
      </c>
      <c r="B28" s="154"/>
      <c r="C28" s="1"/>
      <c r="D28" s="1"/>
      <c r="E28" s="1"/>
      <c r="F28" s="1"/>
      <c r="G28" s="13" t="s">
        <v>39</v>
      </c>
      <c r="H28" s="55">
        <v>10000</v>
      </c>
      <c r="I28" s="56"/>
      <c r="J28" s="57">
        <f t="shared" si="0"/>
        <v>10000</v>
      </c>
    </row>
    <row r="29" spans="1:10" ht="26.25" x14ac:dyDescent="0.4">
      <c r="A29" s="97" t="s">
        <v>165</v>
      </c>
      <c r="B29" s="154"/>
      <c r="C29" s="1"/>
      <c r="D29" s="1"/>
      <c r="E29" s="1"/>
      <c r="F29" s="1"/>
      <c r="G29" s="13" t="s">
        <v>40</v>
      </c>
      <c r="H29" s="55">
        <v>240000</v>
      </c>
      <c r="I29" s="56"/>
      <c r="J29" s="57">
        <f t="shared" si="0"/>
        <v>240000</v>
      </c>
    </row>
    <row r="30" spans="1:10" ht="26.25" x14ac:dyDescent="0.4">
      <c r="A30" s="96" t="s">
        <v>362</v>
      </c>
      <c r="B30" s="154"/>
      <c r="C30" s="1"/>
      <c r="D30" s="1"/>
      <c r="E30" s="1"/>
      <c r="F30" s="1"/>
      <c r="G30" s="14" t="s">
        <v>41</v>
      </c>
      <c r="H30" s="55">
        <f>SUM(H26:H29)</f>
        <v>250000</v>
      </c>
      <c r="I30" s="56"/>
      <c r="J30" s="58">
        <f>SUM(H30:I30)</f>
        <v>250000</v>
      </c>
    </row>
    <row r="31" spans="1:10" ht="27" thickBot="1" x14ac:dyDescent="0.45">
      <c r="A31" s="97" t="s">
        <v>166</v>
      </c>
      <c r="B31" s="155"/>
      <c r="C31" s="3"/>
      <c r="D31" s="3"/>
      <c r="E31" s="3"/>
      <c r="F31" s="3"/>
      <c r="G31" s="15" t="s">
        <v>42</v>
      </c>
      <c r="H31" s="59">
        <f>SUM(H14+H24+H30)</f>
        <v>92100000</v>
      </c>
      <c r="I31" s="60"/>
      <c r="J31" s="61">
        <f t="shared" ref="J31" si="1">SUM(H31:I31)</f>
        <v>92100000</v>
      </c>
    </row>
    <row r="32" spans="1:10" ht="32.25" customHeight="1" x14ac:dyDescent="0.4">
      <c r="A32" s="96" t="s">
        <v>167</v>
      </c>
      <c r="B32" s="107" t="s">
        <v>16</v>
      </c>
      <c r="C32" s="2"/>
      <c r="D32" s="2" t="s">
        <v>19</v>
      </c>
      <c r="E32" s="2" t="s">
        <v>43</v>
      </c>
      <c r="F32" s="2" t="s">
        <v>44</v>
      </c>
      <c r="G32" s="140" t="s">
        <v>45</v>
      </c>
      <c r="H32" s="62"/>
      <c r="I32" s="63"/>
      <c r="J32" s="64"/>
    </row>
    <row r="33" spans="1:10" ht="26.25" x14ac:dyDescent="0.4">
      <c r="A33" s="97" t="s">
        <v>168</v>
      </c>
      <c r="B33" s="108"/>
      <c r="C33" s="1" t="s">
        <v>18</v>
      </c>
      <c r="D33" s="1"/>
      <c r="E33" s="1"/>
      <c r="F33" s="1"/>
      <c r="G33" s="17" t="s">
        <v>46</v>
      </c>
      <c r="H33" s="65"/>
      <c r="I33" s="56"/>
      <c r="J33" s="57"/>
    </row>
    <row r="34" spans="1:10" ht="26.25" x14ac:dyDescent="0.4">
      <c r="A34" s="96" t="s">
        <v>169</v>
      </c>
      <c r="B34" s="108"/>
      <c r="C34" s="1"/>
      <c r="D34" s="1"/>
      <c r="E34" s="1"/>
      <c r="F34" s="1"/>
      <c r="G34" s="13" t="s">
        <v>303</v>
      </c>
      <c r="H34" s="66">
        <v>81798800</v>
      </c>
      <c r="I34" s="56"/>
      <c r="J34" s="57">
        <f t="shared" ref="J34" si="2">SUM(H34:I34)</f>
        <v>81798800</v>
      </c>
    </row>
    <row r="35" spans="1:10" ht="26.25" x14ac:dyDescent="0.4">
      <c r="A35" s="97" t="s">
        <v>170</v>
      </c>
      <c r="B35" s="108"/>
      <c r="C35" s="1"/>
      <c r="D35" s="1"/>
      <c r="E35" s="1"/>
      <c r="F35" s="1"/>
      <c r="G35" s="13" t="s">
        <v>47</v>
      </c>
      <c r="H35" s="66">
        <v>4007001</v>
      </c>
      <c r="I35" s="56"/>
      <c r="J35" s="57">
        <f>SUM(H35:I35)</f>
        <v>4007001</v>
      </c>
    </row>
    <row r="36" spans="1:10" ht="26.25" x14ac:dyDescent="0.4">
      <c r="A36" s="96" t="s">
        <v>171</v>
      </c>
      <c r="B36" s="108"/>
      <c r="C36" s="1"/>
      <c r="D36" s="1"/>
      <c r="E36" s="1"/>
      <c r="F36" s="1"/>
      <c r="G36" s="13" t="s">
        <v>48</v>
      </c>
      <c r="H36" s="66">
        <v>0</v>
      </c>
      <c r="I36" s="56"/>
      <c r="J36" s="57">
        <f t="shared" ref="J36:J41" si="3">SUM(H36:I36)</f>
        <v>0</v>
      </c>
    </row>
    <row r="37" spans="1:10" ht="26.25" x14ac:dyDescent="0.4">
      <c r="A37" s="97" t="s">
        <v>172</v>
      </c>
      <c r="B37" s="108"/>
      <c r="C37" s="1"/>
      <c r="D37" s="1"/>
      <c r="E37" s="1"/>
      <c r="F37" s="1"/>
      <c r="G37" s="13" t="s">
        <v>49</v>
      </c>
      <c r="H37" s="66"/>
      <c r="I37" s="56"/>
      <c r="J37" s="57">
        <f t="shared" si="3"/>
        <v>0</v>
      </c>
    </row>
    <row r="38" spans="1:10" ht="26.25" x14ac:dyDescent="0.4">
      <c r="A38" s="96" t="s">
        <v>173</v>
      </c>
      <c r="B38" s="108"/>
      <c r="C38" s="1"/>
      <c r="D38" s="1"/>
      <c r="E38" s="1"/>
      <c r="F38" s="1"/>
      <c r="G38" s="13" t="s">
        <v>50</v>
      </c>
      <c r="H38" s="66">
        <v>0</v>
      </c>
      <c r="I38" s="56"/>
      <c r="J38" s="57">
        <f t="shared" si="3"/>
        <v>0</v>
      </c>
    </row>
    <row r="39" spans="1:10" ht="26.25" x14ac:dyDescent="0.4">
      <c r="A39" s="97" t="s">
        <v>174</v>
      </c>
      <c r="B39" s="108"/>
      <c r="C39" s="1"/>
      <c r="D39" s="1"/>
      <c r="E39" s="1"/>
      <c r="F39" s="1"/>
      <c r="G39" s="13" t="s">
        <v>51</v>
      </c>
      <c r="H39" s="66">
        <v>0</v>
      </c>
      <c r="I39" s="56"/>
      <c r="J39" s="57">
        <f t="shared" si="3"/>
        <v>0</v>
      </c>
    </row>
    <row r="40" spans="1:10" ht="26.25" x14ac:dyDescent="0.4">
      <c r="A40" s="96" t="s">
        <v>175</v>
      </c>
      <c r="B40" s="108"/>
      <c r="C40" s="1"/>
      <c r="D40" s="1"/>
      <c r="E40" s="1"/>
      <c r="F40" s="1"/>
      <c r="G40" s="13" t="s">
        <v>52</v>
      </c>
      <c r="H40" s="66"/>
      <c r="I40" s="56"/>
      <c r="J40" s="57">
        <f t="shared" si="3"/>
        <v>0</v>
      </c>
    </row>
    <row r="41" spans="1:10" ht="26.25" x14ac:dyDescent="0.4">
      <c r="A41" s="97" t="s">
        <v>176</v>
      </c>
      <c r="B41" s="108"/>
      <c r="C41" s="1"/>
      <c r="D41" s="1"/>
      <c r="E41" s="1"/>
      <c r="F41" s="1"/>
      <c r="G41" s="18" t="s">
        <v>53</v>
      </c>
      <c r="H41" s="67">
        <f>SUM(H34+H35)</f>
        <v>85805801</v>
      </c>
      <c r="I41" s="56"/>
      <c r="J41" s="58">
        <f t="shared" si="3"/>
        <v>85805801</v>
      </c>
    </row>
    <row r="42" spans="1:10" ht="51.75" x14ac:dyDescent="0.4">
      <c r="A42" s="96" t="s">
        <v>177</v>
      </c>
      <c r="B42" s="108"/>
      <c r="C42" s="1"/>
      <c r="D42" s="1"/>
      <c r="E42" s="1"/>
      <c r="F42" s="1"/>
      <c r="G42" s="19" t="s">
        <v>54</v>
      </c>
      <c r="H42" s="68"/>
      <c r="I42" s="56"/>
      <c r="J42" s="57"/>
    </row>
    <row r="43" spans="1:10" ht="26.25" x14ac:dyDescent="0.4">
      <c r="A43" s="97" t="s">
        <v>178</v>
      </c>
      <c r="B43" s="108"/>
      <c r="C43" s="1"/>
      <c r="D43" s="1"/>
      <c r="E43" s="1"/>
      <c r="F43" s="1"/>
      <c r="G43" s="20" t="s">
        <v>56</v>
      </c>
      <c r="H43" s="66">
        <v>33660550</v>
      </c>
      <c r="I43" s="56"/>
      <c r="J43" s="57">
        <f t="shared" ref="J43:J47" si="4">SUM(H43:I43)</f>
        <v>33660550</v>
      </c>
    </row>
    <row r="44" spans="1:10" ht="52.5" x14ac:dyDescent="0.4">
      <c r="A44" s="96" t="s">
        <v>179</v>
      </c>
      <c r="B44" s="114"/>
      <c r="C44" s="1"/>
      <c r="D44" s="1"/>
      <c r="E44" s="1"/>
      <c r="F44" s="1"/>
      <c r="G44" s="20" t="s">
        <v>55</v>
      </c>
      <c r="H44" s="66">
        <v>11025000</v>
      </c>
      <c r="I44" s="56"/>
      <c r="J44" s="57">
        <f t="shared" ref="J44" si="5">SUM(H44:I44)</f>
        <v>11025000</v>
      </c>
    </row>
    <row r="45" spans="1:10" ht="26.25" x14ac:dyDescent="0.4">
      <c r="A45" s="97" t="s">
        <v>180</v>
      </c>
      <c r="B45" s="108"/>
      <c r="C45" s="1"/>
      <c r="D45" s="1"/>
      <c r="E45" s="1"/>
      <c r="F45" s="1"/>
      <c r="G45" s="21" t="s">
        <v>57</v>
      </c>
      <c r="H45" s="66">
        <v>7792000</v>
      </c>
      <c r="I45" s="56"/>
      <c r="J45" s="57">
        <f t="shared" si="4"/>
        <v>7792000</v>
      </c>
    </row>
    <row r="46" spans="1:10" ht="25.5" x14ac:dyDescent="0.35">
      <c r="A46" s="96" t="s">
        <v>335</v>
      </c>
      <c r="B46" s="108"/>
      <c r="C46" s="1"/>
      <c r="D46" s="1"/>
      <c r="E46" s="1"/>
      <c r="F46" s="1"/>
      <c r="G46" s="22" t="s">
        <v>58</v>
      </c>
      <c r="H46" s="67">
        <f>SUM(H43:H45)</f>
        <v>52477550</v>
      </c>
      <c r="I46" s="69"/>
      <c r="J46" s="58">
        <f t="shared" si="4"/>
        <v>52477550</v>
      </c>
    </row>
    <row r="47" spans="1:10" ht="51" x14ac:dyDescent="0.35">
      <c r="A47" s="97" t="s">
        <v>181</v>
      </c>
      <c r="B47" s="108"/>
      <c r="C47" s="1"/>
      <c r="D47" s="1"/>
      <c r="E47" s="1"/>
      <c r="F47" s="1"/>
      <c r="G47" s="23" t="s">
        <v>59</v>
      </c>
      <c r="H47" s="67">
        <v>2835000</v>
      </c>
      <c r="I47" s="69"/>
      <c r="J47" s="58">
        <f t="shared" si="4"/>
        <v>2835000</v>
      </c>
    </row>
    <row r="48" spans="1:10" ht="25.5" x14ac:dyDescent="0.35">
      <c r="A48" s="96" t="s">
        <v>182</v>
      </c>
      <c r="B48" s="108"/>
      <c r="C48" s="1"/>
      <c r="D48" s="1"/>
      <c r="E48" s="1"/>
      <c r="F48" s="1"/>
      <c r="G48" s="23" t="s">
        <v>326</v>
      </c>
      <c r="H48" s="67">
        <v>2240700</v>
      </c>
      <c r="I48" s="69"/>
      <c r="J48" s="58">
        <f>SUM(H48:I48)</f>
        <v>2240700</v>
      </c>
    </row>
    <row r="49" spans="1:10" ht="25.5" x14ac:dyDescent="0.35">
      <c r="A49" s="97" t="s">
        <v>183</v>
      </c>
      <c r="B49" s="141"/>
      <c r="C49" s="125"/>
      <c r="D49" s="125"/>
      <c r="E49" s="125"/>
      <c r="F49" s="125"/>
      <c r="G49" s="23" t="s">
        <v>346</v>
      </c>
      <c r="H49" s="67">
        <v>1689000</v>
      </c>
      <c r="I49" s="69"/>
      <c r="J49" s="58">
        <f>SUM(H49:I49)</f>
        <v>1689000</v>
      </c>
    </row>
    <row r="50" spans="1:10" ht="52.5" thickBot="1" x14ac:dyDescent="0.45">
      <c r="A50" s="96" t="s">
        <v>184</v>
      </c>
      <c r="B50" s="109"/>
      <c r="C50" s="3"/>
      <c r="D50" s="3"/>
      <c r="E50" s="3"/>
      <c r="F50" s="3"/>
      <c r="G50" s="50" t="s">
        <v>60</v>
      </c>
      <c r="H50" s="70">
        <f>SUM(H46+H47+H48+H49)</f>
        <v>59242250</v>
      </c>
      <c r="I50" s="60"/>
      <c r="J50" s="61">
        <f t="shared" ref="J50" si="6">SUM(H50:I50)</f>
        <v>59242250</v>
      </c>
    </row>
    <row r="51" spans="1:10" ht="77.25" customHeight="1" x14ac:dyDescent="0.4">
      <c r="A51" s="97" t="s">
        <v>185</v>
      </c>
      <c r="B51" s="107"/>
      <c r="C51" s="2"/>
      <c r="D51" s="2"/>
      <c r="E51" s="2"/>
      <c r="F51" s="2"/>
      <c r="G51" s="33" t="s">
        <v>61</v>
      </c>
      <c r="H51" s="71"/>
      <c r="I51" s="63"/>
      <c r="J51" s="64"/>
    </row>
    <row r="52" spans="1:10" ht="51.75" x14ac:dyDescent="0.4">
      <c r="A52" s="96" t="s">
        <v>186</v>
      </c>
      <c r="B52" s="108"/>
      <c r="C52" s="1"/>
      <c r="D52" s="1"/>
      <c r="E52" s="1"/>
      <c r="F52" s="1"/>
      <c r="G52" s="18" t="s">
        <v>327</v>
      </c>
      <c r="H52" s="66">
        <v>11405000</v>
      </c>
      <c r="I52" s="56"/>
      <c r="J52" s="58">
        <f t="shared" ref="J52:J60" si="7">SUM(H52:I52)</f>
        <v>11405000</v>
      </c>
    </row>
    <row r="53" spans="1:10" ht="26.25" x14ac:dyDescent="0.4">
      <c r="A53" s="97" t="s">
        <v>187</v>
      </c>
      <c r="B53" s="114"/>
      <c r="C53" s="1"/>
      <c r="D53" s="1"/>
      <c r="E53" s="1"/>
      <c r="F53" s="1"/>
      <c r="G53" s="18" t="s">
        <v>328</v>
      </c>
      <c r="H53" s="78"/>
      <c r="I53" s="79"/>
      <c r="J53" s="115"/>
    </row>
    <row r="54" spans="1:10" ht="26.25" x14ac:dyDescent="0.4">
      <c r="A54" s="96" t="s">
        <v>188</v>
      </c>
      <c r="B54" s="108"/>
      <c r="C54" s="1"/>
      <c r="D54" s="1"/>
      <c r="E54" s="1"/>
      <c r="F54" s="1"/>
      <c r="G54" s="24" t="s">
        <v>298</v>
      </c>
      <c r="H54" s="177">
        <v>3400000</v>
      </c>
      <c r="I54" s="72"/>
      <c r="J54" s="73">
        <f t="shared" si="7"/>
        <v>3400000</v>
      </c>
    </row>
    <row r="55" spans="1:10" ht="26.25" x14ac:dyDescent="0.4">
      <c r="A55" s="97" t="s">
        <v>189</v>
      </c>
      <c r="B55" s="108"/>
      <c r="C55" s="1"/>
      <c r="D55" s="1"/>
      <c r="E55" s="1"/>
      <c r="F55" s="1"/>
      <c r="G55" s="24" t="s">
        <v>62</v>
      </c>
      <c r="H55" s="66">
        <v>9240000</v>
      </c>
      <c r="I55" s="56"/>
      <c r="J55" s="57">
        <f t="shared" si="7"/>
        <v>9240000</v>
      </c>
    </row>
    <row r="56" spans="1:10" ht="26.25" x14ac:dyDescent="0.4">
      <c r="A56" s="96" t="s">
        <v>190</v>
      </c>
      <c r="B56" s="108"/>
      <c r="C56" s="1"/>
      <c r="D56" s="1"/>
      <c r="E56" s="1"/>
      <c r="F56" s="1"/>
      <c r="G56" s="13" t="s">
        <v>63</v>
      </c>
      <c r="H56" s="66">
        <v>4152000</v>
      </c>
      <c r="I56" s="56"/>
      <c r="J56" s="57">
        <f t="shared" si="7"/>
        <v>4152000</v>
      </c>
    </row>
    <row r="57" spans="1:10" ht="26.25" x14ac:dyDescent="0.4">
      <c r="A57" s="97" t="s">
        <v>191</v>
      </c>
      <c r="B57" s="108"/>
      <c r="C57" s="1"/>
      <c r="D57" s="1"/>
      <c r="E57" s="1"/>
      <c r="F57" s="1"/>
      <c r="G57" s="13" t="s">
        <v>64</v>
      </c>
      <c r="H57" s="66">
        <v>3706000</v>
      </c>
      <c r="I57" s="56"/>
      <c r="J57" s="57">
        <f t="shared" si="7"/>
        <v>3706000</v>
      </c>
    </row>
    <row r="58" spans="1:10" ht="26.25" x14ac:dyDescent="0.4">
      <c r="A58" s="96" t="s">
        <v>192</v>
      </c>
      <c r="B58" s="108"/>
      <c r="C58" s="1"/>
      <c r="D58" s="1"/>
      <c r="E58" s="1"/>
      <c r="F58" s="1"/>
      <c r="G58" s="13" t="s">
        <v>65</v>
      </c>
      <c r="H58" s="66">
        <v>8000000</v>
      </c>
      <c r="I58" s="56"/>
      <c r="J58" s="57">
        <f t="shared" si="7"/>
        <v>8000000</v>
      </c>
    </row>
    <row r="59" spans="1:10" ht="52.5" x14ac:dyDescent="0.4">
      <c r="A59" s="97" t="s">
        <v>193</v>
      </c>
      <c r="B59" s="108"/>
      <c r="C59" s="1"/>
      <c r="D59" s="1"/>
      <c r="E59" s="1"/>
      <c r="F59" s="1"/>
      <c r="G59" s="20" t="s">
        <v>329</v>
      </c>
      <c r="H59" s="66">
        <v>28480000</v>
      </c>
      <c r="I59" s="56"/>
      <c r="J59" s="57">
        <f t="shared" si="7"/>
        <v>28480000</v>
      </c>
    </row>
    <row r="60" spans="1:10" ht="26.25" x14ac:dyDescent="0.4">
      <c r="A60" s="96" t="s">
        <v>194</v>
      </c>
      <c r="B60" s="108"/>
      <c r="C60" s="1"/>
      <c r="D60" s="1"/>
      <c r="E60" s="1"/>
      <c r="F60" s="1"/>
      <c r="G60" s="20" t="s">
        <v>66</v>
      </c>
      <c r="H60" s="66">
        <v>11290000</v>
      </c>
      <c r="I60" s="56"/>
      <c r="J60" s="57">
        <f t="shared" si="7"/>
        <v>11290000</v>
      </c>
    </row>
    <row r="61" spans="1:10" ht="27" thickBot="1" x14ac:dyDescent="0.45">
      <c r="A61" s="97" t="s">
        <v>195</v>
      </c>
      <c r="B61" s="109"/>
      <c r="C61" s="3"/>
      <c r="D61" s="3"/>
      <c r="E61" s="3"/>
      <c r="F61" s="3"/>
      <c r="G61" s="25" t="s">
        <v>67</v>
      </c>
      <c r="H61" s="74">
        <f>SUM(H54:H60)</f>
        <v>68268000</v>
      </c>
      <c r="I61" s="60"/>
      <c r="J61" s="61">
        <f>SUM(H61:I61)</f>
        <v>68268000</v>
      </c>
    </row>
    <row r="62" spans="1:10" ht="40.5" customHeight="1" x14ac:dyDescent="0.35">
      <c r="A62" s="96" t="s">
        <v>196</v>
      </c>
      <c r="B62" s="164" t="s">
        <v>16</v>
      </c>
      <c r="C62" s="2"/>
      <c r="D62" s="2"/>
      <c r="E62" s="2"/>
      <c r="F62" s="2"/>
      <c r="G62" s="26" t="s">
        <v>68</v>
      </c>
      <c r="H62" s="75"/>
      <c r="I62" s="76"/>
      <c r="J62" s="77"/>
    </row>
    <row r="63" spans="1:10" ht="26.25" x14ac:dyDescent="0.4">
      <c r="A63" s="97" t="s">
        <v>197</v>
      </c>
      <c r="B63" s="154"/>
      <c r="C63" s="1"/>
      <c r="D63" s="1"/>
      <c r="E63" s="1"/>
      <c r="F63" s="1"/>
      <c r="G63" s="20" t="s">
        <v>330</v>
      </c>
      <c r="H63" s="66">
        <v>9728000</v>
      </c>
      <c r="I63" s="56"/>
      <c r="J63" s="57">
        <f t="shared" ref="J63:J72" si="8">SUM(H63:I63)</f>
        <v>9728000</v>
      </c>
    </row>
    <row r="64" spans="1:10" ht="26.25" x14ac:dyDescent="0.4">
      <c r="A64" s="96" t="s">
        <v>198</v>
      </c>
      <c r="B64" s="154"/>
      <c r="C64" s="1"/>
      <c r="D64" s="1"/>
      <c r="E64" s="1"/>
      <c r="F64" s="1"/>
      <c r="G64" s="20" t="s">
        <v>69</v>
      </c>
      <c r="H64" s="66">
        <v>11878479</v>
      </c>
      <c r="I64" s="56"/>
      <c r="J64" s="57">
        <f t="shared" si="8"/>
        <v>11878479</v>
      </c>
    </row>
    <row r="65" spans="1:11" ht="26.25" x14ac:dyDescent="0.4">
      <c r="A65" s="97" t="s">
        <v>199</v>
      </c>
      <c r="B65" s="154"/>
      <c r="C65" s="1"/>
      <c r="D65" s="1"/>
      <c r="E65" s="1"/>
      <c r="F65" s="1"/>
      <c r="G65" s="27" t="s">
        <v>293</v>
      </c>
      <c r="H65" s="78">
        <v>502056</v>
      </c>
      <c r="I65" s="79"/>
      <c r="J65" s="80">
        <f t="shared" si="8"/>
        <v>502056</v>
      </c>
    </row>
    <row r="66" spans="1:11" ht="26.25" x14ac:dyDescent="0.4">
      <c r="A66" s="96" t="s">
        <v>200</v>
      </c>
      <c r="B66" s="154"/>
      <c r="C66" s="1"/>
      <c r="D66" s="1"/>
      <c r="E66" s="1"/>
      <c r="F66" s="1"/>
      <c r="G66" s="23" t="s">
        <v>70</v>
      </c>
      <c r="H66" s="67">
        <f>SUM(H63:H65)</f>
        <v>22108535</v>
      </c>
      <c r="I66" s="56"/>
      <c r="J66" s="58">
        <f t="shared" si="8"/>
        <v>22108535</v>
      </c>
    </row>
    <row r="67" spans="1:11" ht="26.25" x14ac:dyDescent="0.4">
      <c r="A67" s="97" t="s">
        <v>201</v>
      </c>
      <c r="B67" s="154"/>
      <c r="C67" s="1"/>
      <c r="D67" s="1"/>
      <c r="E67" s="1"/>
      <c r="F67" s="1"/>
      <c r="G67" s="142" t="s">
        <v>347</v>
      </c>
      <c r="H67" s="67"/>
      <c r="I67" s="56"/>
      <c r="J67" s="58">
        <f t="shared" si="8"/>
        <v>0</v>
      </c>
    </row>
    <row r="68" spans="1:11" ht="78.75" x14ac:dyDescent="0.4">
      <c r="A68" s="96" t="s">
        <v>202</v>
      </c>
      <c r="B68" s="154"/>
      <c r="C68" s="1"/>
      <c r="D68" s="1"/>
      <c r="E68" s="1"/>
      <c r="F68" s="1"/>
      <c r="G68" s="20" t="s">
        <v>348</v>
      </c>
      <c r="H68" s="66">
        <v>8979000</v>
      </c>
      <c r="I68" s="56"/>
      <c r="J68" s="57">
        <f t="shared" si="8"/>
        <v>8979000</v>
      </c>
      <c r="K68" s="178">
        <f>SUM(J68:J69)</f>
        <v>10019000</v>
      </c>
    </row>
    <row r="69" spans="1:11" ht="26.25" x14ac:dyDescent="0.4">
      <c r="A69" s="97" t="s">
        <v>203</v>
      </c>
      <c r="B69" s="154"/>
      <c r="C69" s="1"/>
      <c r="D69" s="1"/>
      <c r="E69" s="1"/>
      <c r="F69" s="1"/>
      <c r="G69" s="142" t="s">
        <v>349</v>
      </c>
      <c r="H69" s="66">
        <v>1040000</v>
      </c>
      <c r="I69" s="56"/>
      <c r="J69" s="57">
        <f t="shared" si="8"/>
        <v>1040000</v>
      </c>
    </row>
    <row r="70" spans="1:11" ht="51.75" x14ac:dyDescent="0.4">
      <c r="A70" s="96" t="s">
        <v>204</v>
      </c>
      <c r="B70" s="154"/>
      <c r="C70" s="1"/>
      <c r="D70" s="1"/>
      <c r="E70" s="1"/>
      <c r="F70" s="1"/>
      <c r="G70" s="19" t="s">
        <v>71</v>
      </c>
      <c r="H70" s="67">
        <f>SUM(H52+H61+H66+H68+H69)</f>
        <v>111800535</v>
      </c>
      <c r="I70" s="56"/>
      <c r="J70" s="58">
        <f>SUM(H70:I70)</f>
        <v>111800535</v>
      </c>
    </row>
    <row r="71" spans="1:11" ht="26.25" x14ac:dyDescent="0.4">
      <c r="A71" s="97" t="s">
        <v>205</v>
      </c>
      <c r="B71" s="154"/>
      <c r="C71" s="1"/>
      <c r="D71" s="1"/>
      <c r="E71" s="1"/>
      <c r="F71" s="1"/>
      <c r="G71" s="28" t="s">
        <v>72</v>
      </c>
      <c r="H71" s="55"/>
      <c r="I71" s="56"/>
      <c r="J71" s="57">
        <f t="shared" si="8"/>
        <v>0</v>
      </c>
    </row>
    <row r="72" spans="1:11" ht="52.5" x14ac:dyDescent="0.4">
      <c r="A72" s="96" t="s">
        <v>206</v>
      </c>
      <c r="B72" s="154"/>
      <c r="C72" s="1"/>
      <c r="D72" s="1"/>
      <c r="E72" s="1"/>
      <c r="F72" s="1"/>
      <c r="G72" s="29" t="s">
        <v>73</v>
      </c>
      <c r="H72" s="55">
        <v>2820510</v>
      </c>
      <c r="I72" s="56"/>
      <c r="J72" s="57">
        <f t="shared" si="8"/>
        <v>2820510</v>
      </c>
    </row>
    <row r="73" spans="1:11" ht="52.5" customHeight="1" x14ac:dyDescent="0.4">
      <c r="A73" s="97" t="s">
        <v>207</v>
      </c>
      <c r="B73" s="154"/>
      <c r="C73" s="1"/>
      <c r="D73" s="1"/>
      <c r="E73" s="1"/>
      <c r="F73" s="1"/>
      <c r="G73" s="19" t="s">
        <v>350</v>
      </c>
      <c r="H73" s="66">
        <f>SUM(H71:H72)</f>
        <v>2820510</v>
      </c>
      <c r="I73" s="81">
        <f t="shared" ref="I73:J73" si="9">SUM(I71:I72)</f>
        <v>0</v>
      </c>
      <c r="J73" s="82">
        <f t="shared" si="9"/>
        <v>2820510</v>
      </c>
    </row>
    <row r="74" spans="1:11" ht="26.25" x14ac:dyDescent="0.4">
      <c r="A74" s="96" t="s">
        <v>313</v>
      </c>
      <c r="B74" s="154"/>
      <c r="C74" s="1"/>
      <c r="D74" s="1"/>
      <c r="E74" s="1"/>
      <c r="F74" s="1"/>
      <c r="G74" s="19" t="s">
        <v>74</v>
      </c>
      <c r="H74" s="67">
        <v>0</v>
      </c>
      <c r="I74" s="56"/>
      <c r="J74" s="58">
        <f>SUM(H74:I74)</f>
        <v>0</v>
      </c>
    </row>
    <row r="75" spans="1:11" s="95" customFormat="1" ht="51.75" x14ac:dyDescent="0.4">
      <c r="A75" s="97" t="s">
        <v>314</v>
      </c>
      <c r="B75" s="154"/>
      <c r="C75" s="1"/>
      <c r="D75" s="1"/>
      <c r="E75" s="1"/>
      <c r="F75" s="1"/>
      <c r="G75" s="19" t="s">
        <v>75</v>
      </c>
      <c r="H75" s="55">
        <f>SUM(H41+H50+H70+H73+H74)</f>
        <v>259669096</v>
      </c>
      <c r="I75" s="56"/>
      <c r="J75" s="58">
        <f>SUM(H75:I75)</f>
        <v>259669096</v>
      </c>
    </row>
    <row r="76" spans="1:11" ht="26.25" x14ac:dyDescent="0.4">
      <c r="A76" s="96" t="s">
        <v>208</v>
      </c>
      <c r="B76" s="154"/>
      <c r="C76" s="1"/>
      <c r="D76" s="1"/>
      <c r="E76" s="1"/>
      <c r="F76" s="1"/>
      <c r="G76" s="30" t="s">
        <v>76</v>
      </c>
      <c r="H76" s="55"/>
      <c r="I76" s="56"/>
      <c r="J76" s="57"/>
    </row>
    <row r="77" spans="1:11" ht="26.25" x14ac:dyDescent="0.4">
      <c r="A77" s="97" t="s">
        <v>209</v>
      </c>
      <c r="B77" s="154"/>
      <c r="C77" s="1"/>
      <c r="D77" s="1"/>
      <c r="E77" s="1"/>
      <c r="F77" s="1"/>
      <c r="G77" s="13" t="s">
        <v>77</v>
      </c>
      <c r="H77" s="55">
        <v>0</v>
      </c>
      <c r="I77" s="56"/>
      <c r="J77" s="57">
        <f>SUM(H77:I77)</f>
        <v>0</v>
      </c>
    </row>
    <row r="78" spans="1:11" ht="26.25" x14ac:dyDescent="0.4">
      <c r="A78" s="96" t="s">
        <v>210</v>
      </c>
      <c r="B78" s="154"/>
      <c r="C78" s="1"/>
      <c r="D78" s="1"/>
      <c r="E78" s="1"/>
      <c r="F78" s="1"/>
      <c r="G78" s="13" t="s">
        <v>78</v>
      </c>
      <c r="H78" s="55"/>
      <c r="I78" s="56"/>
      <c r="J78" s="57">
        <f>SUM(H78:I78)</f>
        <v>0</v>
      </c>
    </row>
    <row r="79" spans="1:11" ht="26.25" x14ac:dyDescent="0.4">
      <c r="A79" s="97" t="s">
        <v>211</v>
      </c>
      <c r="B79" s="154"/>
      <c r="C79" s="1"/>
      <c r="D79" s="1"/>
      <c r="E79" s="1"/>
      <c r="F79" s="1"/>
      <c r="G79" s="12" t="s">
        <v>79</v>
      </c>
      <c r="H79" s="55">
        <f>SUM(H77:H78)</f>
        <v>0</v>
      </c>
      <c r="I79" s="56"/>
      <c r="J79" s="57">
        <f>SUM(H79:I79)</f>
        <v>0</v>
      </c>
    </row>
    <row r="80" spans="1:11" ht="26.25" x14ac:dyDescent="0.4">
      <c r="A80" s="96" t="s">
        <v>363</v>
      </c>
      <c r="B80" s="154"/>
      <c r="C80" s="1"/>
      <c r="D80" s="1"/>
      <c r="E80" s="1"/>
      <c r="F80" s="1"/>
      <c r="G80" s="30" t="s">
        <v>80</v>
      </c>
      <c r="H80" s="55"/>
      <c r="I80" s="56"/>
      <c r="J80" s="57"/>
    </row>
    <row r="81" spans="1:11" ht="26.25" x14ac:dyDescent="0.4">
      <c r="A81" s="97" t="s">
        <v>212</v>
      </c>
      <c r="B81" s="154"/>
      <c r="C81" s="1"/>
      <c r="D81" s="1"/>
      <c r="E81" s="1"/>
      <c r="F81" s="1"/>
      <c r="G81" s="188" t="s">
        <v>355</v>
      </c>
      <c r="H81" s="55">
        <v>0</v>
      </c>
      <c r="I81" s="55">
        <v>18604839</v>
      </c>
      <c r="J81" s="57">
        <f>SUM(H81:I81)</f>
        <v>18604839</v>
      </c>
    </row>
    <row r="82" spans="1:11" ht="86.25" customHeight="1" x14ac:dyDescent="0.4">
      <c r="A82" s="96" t="s">
        <v>213</v>
      </c>
      <c r="B82" s="154"/>
      <c r="C82" s="1"/>
      <c r="D82" s="1"/>
      <c r="E82" s="1"/>
      <c r="F82" s="1"/>
      <c r="G82" s="142" t="s">
        <v>354</v>
      </c>
      <c r="H82" s="55">
        <v>0</v>
      </c>
      <c r="I82" s="55">
        <v>7810274</v>
      </c>
      <c r="J82" s="57">
        <f>SUM(H82:I82)</f>
        <v>7810274</v>
      </c>
    </row>
    <row r="83" spans="1:11" ht="26.25" x14ac:dyDescent="0.4">
      <c r="A83" s="97" t="s">
        <v>214</v>
      </c>
      <c r="B83" s="154"/>
      <c r="C83" s="1"/>
      <c r="D83" s="1"/>
      <c r="E83" s="1"/>
      <c r="F83" s="1"/>
      <c r="G83" s="12" t="s">
        <v>81</v>
      </c>
      <c r="H83" s="55">
        <f>SUM(H81:H82)</f>
        <v>0</v>
      </c>
      <c r="I83" s="55">
        <f>SUM(I81:I82)</f>
        <v>26415113</v>
      </c>
      <c r="J83" s="57">
        <f t="shared" ref="J83" si="10">SUM(H83:I83)</f>
        <v>26415113</v>
      </c>
    </row>
    <row r="84" spans="1:11" s="8" customFormat="1" ht="46.5" customHeight="1" x14ac:dyDescent="0.4">
      <c r="A84" s="96" t="s">
        <v>215</v>
      </c>
      <c r="B84" s="154"/>
      <c r="C84" s="5"/>
      <c r="D84" s="5"/>
      <c r="E84" s="5"/>
      <c r="F84" s="5"/>
      <c r="G84" s="31" t="s">
        <v>82</v>
      </c>
      <c r="H84" s="83">
        <f>SUM(H75+H79+H83)</f>
        <v>259669096</v>
      </c>
      <c r="I84" s="83">
        <f>SUM(I75+I79+I83)</f>
        <v>26415113</v>
      </c>
      <c r="J84" s="85">
        <f>SUM(J75+J79+J83)</f>
        <v>286084209</v>
      </c>
      <c r="K84" s="95"/>
    </row>
    <row r="85" spans="1:11" ht="26.25" x14ac:dyDescent="0.4">
      <c r="A85" s="97" t="s">
        <v>216</v>
      </c>
      <c r="B85" s="154"/>
      <c r="C85" s="1"/>
      <c r="D85" s="1"/>
      <c r="E85" s="1" t="s">
        <v>83</v>
      </c>
      <c r="F85" s="1"/>
      <c r="G85" s="30" t="s">
        <v>84</v>
      </c>
      <c r="H85" s="55">
        <v>0</v>
      </c>
      <c r="I85" s="56"/>
      <c r="J85" s="57">
        <f t="shared" ref="J85:J86" si="11">SUM(H85:I85)</f>
        <v>0</v>
      </c>
    </row>
    <row r="86" spans="1:11" ht="37.5" customHeight="1" x14ac:dyDescent="0.25">
      <c r="A86" s="96" t="s">
        <v>217</v>
      </c>
      <c r="B86" s="154"/>
      <c r="C86" s="5"/>
      <c r="D86" s="5"/>
      <c r="E86" s="5"/>
      <c r="F86" s="5"/>
      <c r="G86" s="31" t="s">
        <v>85</v>
      </c>
      <c r="H86" s="83">
        <f>SUM(H85)</f>
        <v>0</v>
      </c>
      <c r="I86" s="84">
        <f>SUM(I85)</f>
        <v>0</v>
      </c>
      <c r="J86" s="85">
        <f t="shared" si="11"/>
        <v>0</v>
      </c>
    </row>
    <row r="87" spans="1:11" ht="26.25" x14ac:dyDescent="0.4">
      <c r="A87" s="97" t="s">
        <v>218</v>
      </c>
      <c r="B87" s="154"/>
      <c r="C87" s="1"/>
      <c r="D87" s="1" t="s">
        <v>19</v>
      </c>
      <c r="E87" s="1" t="s">
        <v>86</v>
      </c>
      <c r="F87" s="1" t="s">
        <v>87</v>
      </c>
      <c r="G87" s="19" t="s">
        <v>88</v>
      </c>
      <c r="H87" s="55"/>
      <c r="I87" s="56"/>
      <c r="J87" s="57"/>
    </row>
    <row r="88" spans="1:11" ht="26.25" x14ac:dyDescent="0.4">
      <c r="A88" s="96" t="s">
        <v>219</v>
      </c>
      <c r="B88" s="154"/>
      <c r="C88" s="1"/>
      <c r="D88" s="1"/>
      <c r="E88" s="1"/>
      <c r="F88" s="1"/>
      <c r="G88" s="11" t="s">
        <v>89</v>
      </c>
      <c r="H88" s="55"/>
      <c r="I88" s="56"/>
      <c r="J88" s="57"/>
    </row>
    <row r="89" spans="1:11" ht="26.25" x14ac:dyDescent="0.4">
      <c r="A89" s="97" t="s">
        <v>220</v>
      </c>
      <c r="B89" s="154"/>
      <c r="C89" s="1"/>
      <c r="D89" s="1"/>
      <c r="E89" s="1"/>
      <c r="F89" s="1"/>
      <c r="G89" s="13" t="s">
        <v>90</v>
      </c>
      <c r="H89" s="55">
        <v>9753122</v>
      </c>
      <c r="I89" s="56"/>
      <c r="J89" s="58">
        <f>SUM(H89:I89)</f>
        <v>9753122</v>
      </c>
    </row>
    <row r="90" spans="1:11" ht="26.25" x14ac:dyDescent="0.4">
      <c r="A90" s="96" t="s">
        <v>221</v>
      </c>
      <c r="B90" s="154"/>
      <c r="C90" s="1"/>
      <c r="D90" s="1"/>
      <c r="E90" s="1"/>
      <c r="F90" s="1"/>
      <c r="G90" s="11" t="s">
        <v>91</v>
      </c>
      <c r="H90" s="55">
        <f>SUM(H89:H89)</f>
        <v>9753122</v>
      </c>
      <c r="I90" s="56">
        <f>SUM(I89)</f>
        <v>0</v>
      </c>
      <c r="J90" s="58">
        <f>SUM(H90:I90)</f>
        <v>9753122</v>
      </c>
    </row>
    <row r="91" spans="1:11" ht="30" customHeight="1" x14ac:dyDescent="0.4">
      <c r="A91" s="97" t="s">
        <v>222</v>
      </c>
      <c r="B91" s="154"/>
      <c r="C91" s="1"/>
      <c r="D91" s="1"/>
      <c r="E91" s="1"/>
      <c r="F91" s="1"/>
      <c r="G91" s="32" t="s">
        <v>331</v>
      </c>
      <c r="H91" s="55"/>
      <c r="I91" s="56"/>
      <c r="J91" s="58"/>
    </row>
    <row r="92" spans="1:11" ht="26.25" x14ac:dyDescent="0.4">
      <c r="A92" s="96" t="s">
        <v>223</v>
      </c>
      <c r="B92" s="154"/>
      <c r="C92" s="1"/>
      <c r="D92" s="1"/>
      <c r="E92" s="1"/>
      <c r="F92" s="1"/>
      <c r="G92" s="20" t="s">
        <v>332</v>
      </c>
      <c r="H92" s="55">
        <v>0</v>
      </c>
      <c r="I92" s="56">
        <f>SUM(I91)</f>
        <v>0</v>
      </c>
      <c r="J92" s="58">
        <f>SUM(H92:I92)</f>
        <v>0</v>
      </c>
    </row>
    <row r="93" spans="1:11" ht="26.25" x14ac:dyDescent="0.4">
      <c r="A93" s="97" t="s">
        <v>224</v>
      </c>
      <c r="B93" s="154"/>
      <c r="C93" s="1"/>
      <c r="D93" s="1"/>
      <c r="E93" s="1"/>
      <c r="F93" s="1"/>
      <c r="G93" s="20" t="s">
        <v>333</v>
      </c>
      <c r="H93" s="55">
        <v>0</v>
      </c>
      <c r="I93" s="56">
        <f>SUM(I92)</f>
        <v>0</v>
      </c>
      <c r="J93" s="58">
        <f>SUM(H93:I93)</f>
        <v>0</v>
      </c>
    </row>
    <row r="94" spans="1:11" ht="26.25" x14ac:dyDescent="0.4">
      <c r="A94" s="96" t="s">
        <v>315</v>
      </c>
      <c r="B94" s="154"/>
      <c r="C94" s="1"/>
      <c r="D94" s="1"/>
      <c r="E94" s="1"/>
      <c r="F94" s="1"/>
      <c r="G94" s="32" t="s">
        <v>292</v>
      </c>
      <c r="H94" s="55">
        <v>0</v>
      </c>
      <c r="I94" s="56"/>
      <c r="J94" s="58">
        <f t="shared" ref="J94" si="12">SUM(H94:I94)</f>
        <v>0</v>
      </c>
    </row>
    <row r="95" spans="1:11" ht="26.25" x14ac:dyDescent="0.4">
      <c r="A95" s="97" t="s">
        <v>316</v>
      </c>
      <c r="B95" s="154"/>
      <c r="C95" s="1"/>
      <c r="D95" s="1"/>
      <c r="E95" s="1"/>
      <c r="F95" s="1"/>
      <c r="G95" s="11" t="s">
        <v>92</v>
      </c>
      <c r="H95" s="55">
        <f>SUM(H90:H94)</f>
        <v>9753122</v>
      </c>
      <c r="I95" s="56">
        <f>SUM(I90)</f>
        <v>0</v>
      </c>
      <c r="J95" s="58">
        <f>SUM(H95:I95)</f>
        <v>9753122</v>
      </c>
    </row>
    <row r="96" spans="1:11" ht="26.25" x14ac:dyDescent="0.4">
      <c r="A96" s="96" t="s">
        <v>317</v>
      </c>
      <c r="B96" s="154"/>
      <c r="C96" s="1"/>
      <c r="D96" s="1"/>
      <c r="E96" s="1"/>
      <c r="F96" s="1"/>
      <c r="G96" s="11" t="s">
        <v>93</v>
      </c>
      <c r="H96" s="55">
        <f>SUM(H31+H84+H86+H95)</f>
        <v>361522218</v>
      </c>
      <c r="I96" s="56">
        <f>SUM(I31+I84+I86+I95)</f>
        <v>26415113</v>
      </c>
      <c r="J96" s="58">
        <f>SUM(H96:I96)</f>
        <v>387937331</v>
      </c>
    </row>
    <row r="97" spans="1:11" ht="27" thickBot="1" x14ac:dyDescent="0.45">
      <c r="A97" s="97" t="s">
        <v>318</v>
      </c>
      <c r="B97" s="155"/>
      <c r="C97" s="3"/>
      <c r="D97" s="3"/>
      <c r="E97" s="3"/>
      <c r="F97" s="3"/>
      <c r="G97" s="34" t="s">
        <v>94</v>
      </c>
      <c r="H97" s="59">
        <f>H89+H93</f>
        <v>9753122</v>
      </c>
      <c r="I97" s="60"/>
      <c r="J97" s="58">
        <f>SUM(H97:I97)</f>
        <v>9753122</v>
      </c>
    </row>
    <row r="98" spans="1:11" ht="41.25" customHeight="1" x14ac:dyDescent="0.4">
      <c r="A98" s="96" t="s">
        <v>225</v>
      </c>
      <c r="B98" s="108"/>
      <c r="C98" s="1" t="s">
        <v>98</v>
      </c>
      <c r="D98" s="1" t="s">
        <v>19</v>
      </c>
      <c r="E98" s="1"/>
      <c r="F98" s="1" t="s">
        <v>304</v>
      </c>
      <c r="G98" s="19" t="s">
        <v>305</v>
      </c>
      <c r="H98" s="55"/>
      <c r="I98" s="56"/>
      <c r="J98" s="57"/>
    </row>
    <row r="99" spans="1:11" ht="26.25" x14ac:dyDescent="0.4">
      <c r="A99" s="97" t="s">
        <v>226</v>
      </c>
      <c r="B99" s="108"/>
      <c r="C99" s="1"/>
      <c r="D99" s="1"/>
      <c r="E99" s="1" t="s">
        <v>21</v>
      </c>
      <c r="F99" s="1"/>
      <c r="G99" s="13" t="s">
        <v>22</v>
      </c>
      <c r="H99" s="55"/>
      <c r="I99" s="56"/>
      <c r="J99" s="57"/>
    </row>
    <row r="100" spans="1:11" ht="26.25" x14ac:dyDescent="0.4">
      <c r="A100" s="96" t="s">
        <v>227</v>
      </c>
      <c r="B100" s="108"/>
      <c r="C100" s="1"/>
      <c r="D100" s="1"/>
      <c r="E100" s="1"/>
      <c r="F100" s="1"/>
      <c r="G100" s="13" t="s">
        <v>99</v>
      </c>
      <c r="H100" s="55"/>
      <c r="I100" s="56"/>
      <c r="J100" s="57">
        <f t="shared" ref="J100:J103" si="13">SUM(H100:I100)</f>
        <v>0</v>
      </c>
    </row>
    <row r="101" spans="1:11" ht="26.25" x14ac:dyDescent="0.4">
      <c r="A101" s="97" t="s">
        <v>319</v>
      </c>
      <c r="B101" s="108"/>
      <c r="C101" s="1"/>
      <c r="D101" s="1"/>
      <c r="E101" s="1"/>
      <c r="F101" s="1"/>
      <c r="G101" s="13" t="s">
        <v>351</v>
      </c>
      <c r="H101" s="55">
        <v>0</v>
      </c>
      <c r="I101" s="56"/>
      <c r="J101" s="57">
        <f t="shared" si="13"/>
        <v>0</v>
      </c>
    </row>
    <row r="102" spans="1:11" ht="26.25" x14ac:dyDescent="0.4">
      <c r="A102" s="96" t="s">
        <v>320</v>
      </c>
      <c r="B102" s="108"/>
      <c r="C102" s="1"/>
      <c r="D102" s="1"/>
      <c r="E102" s="1"/>
      <c r="F102" s="1"/>
      <c r="G102" s="11" t="s">
        <v>93</v>
      </c>
      <c r="H102" s="55">
        <f>SUM(H100:H101)</f>
        <v>0</v>
      </c>
      <c r="I102" s="56"/>
      <c r="J102" s="57">
        <f t="shared" si="13"/>
        <v>0</v>
      </c>
    </row>
    <row r="103" spans="1:11" ht="26.25" x14ac:dyDescent="0.4">
      <c r="A103" s="97" t="s">
        <v>321</v>
      </c>
      <c r="B103" s="108"/>
      <c r="C103" s="1"/>
      <c r="D103" s="1"/>
      <c r="E103" s="1"/>
      <c r="F103" s="1"/>
      <c r="G103" s="11" t="s">
        <v>100</v>
      </c>
      <c r="H103" s="55">
        <f>SUM(H102)</f>
        <v>0</v>
      </c>
      <c r="I103" s="56"/>
      <c r="J103" s="57">
        <f t="shared" si="13"/>
        <v>0</v>
      </c>
    </row>
    <row r="104" spans="1:11" ht="39" customHeight="1" x14ac:dyDescent="0.4">
      <c r="A104" s="96" t="s">
        <v>228</v>
      </c>
      <c r="B104" s="108"/>
      <c r="C104" s="1" t="s">
        <v>101</v>
      </c>
      <c r="D104" s="1" t="s">
        <v>19</v>
      </c>
      <c r="E104" s="1"/>
      <c r="F104" s="1" t="s">
        <v>307</v>
      </c>
      <c r="G104" s="30" t="s">
        <v>306</v>
      </c>
      <c r="H104" s="55"/>
      <c r="I104" s="56"/>
      <c r="J104" s="57"/>
    </row>
    <row r="105" spans="1:11" ht="28.5" x14ac:dyDescent="0.45">
      <c r="A105" s="97" t="s">
        <v>229</v>
      </c>
      <c r="B105" s="108"/>
      <c r="C105" s="1"/>
      <c r="D105" s="1"/>
      <c r="E105" s="1" t="s">
        <v>21</v>
      </c>
      <c r="F105" s="1"/>
      <c r="G105" s="13" t="s">
        <v>22</v>
      </c>
      <c r="H105" s="55"/>
      <c r="I105" s="56"/>
      <c r="J105" s="57"/>
      <c r="K105" s="179"/>
    </row>
    <row r="106" spans="1:11" ht="26.25" x14ac:dyDescent="0.4">
      <c r="A106" s="96" t="s">
        <v>230</v>
      </c>
      <c r="B106" s="108"/>
      <c r="C106" s="1"/>
      <c r="D106" s="1"/>
      <c r="E106" s="1"/>
      <c r="F106" s="1"/>
      <c r="G106" s="13" t="s">
        <v>102</v>
      </c>
      <c r="H106" s="55">
        <v>1577220</v>
      </c>
      <c r="I106" s="56"/>
      <c r="J106" s="57">
        <f>SUM(H106:I106)</f>
        <v>1577220</v>
      </c>
    </row>
    <row r="107" spans="1:11" ht="26.25" x14ac:dyDescent="0.4">
      <c r="A107" s="97" t="s">
        <v>231</v>
      </c>
      <c r="B107" s="108"/>
      <c r="C107" s="1"/>
      <c r="D107" s="1"/>
      <c r="E107" s="1"/>
      <c r="F107" s="1"/>
      <c r="G107" s="13" t="s">
        <v>308</v>
      </c>
      <c r="H107" s="55">
        <v>1705320</v>
      </c>
      <c r="I107" s="56"/>
      <c r="J107" s="57">
        <f t="shared" ref="J107" si="14">SUM(H107:I107)</f>
        <v>1705320</v>
      </c>
    </row>
    <row r="108" spans="1:11" ht="26.25" x14ac:dyDescent="0.4">
      <c r="A108" s="96" t="s">
        <v>232</v>
      </c>
      <c r="B108" s="108"/>
      <c r="C108" s="1"/>
      <c r="D108" s="1"/>
      <c r="E108" s="1"/>
      <c r="F108" s="1"/>
      <c r="G108" s="13" t="s">
        <v>309</v>
      </c>
      <c r="H108" s="55">
        <v>4000000</v>
      </c>
      <c r="I108" s="56"/>
      <c r="J108" s="57">
        <f>SUM(H108:I108)</f>
        <v>4000000</v>
      </c>
    </row>
    <row r="109" spans="1:11" ht="26.25" x14ac:dyDescent="0.4">
      <c r="A109" s="97" t="s">
        <v>233</v>
      </c>
      <c r="B109" s="108"/>
      <c r="C109" s="1"/>
      <c r="D109" s="1"/>
      <c r="E109" s="1"/>
      <c r="F109" s="1"/>
      <c r="G109" s="13" t="s">
        <v>310</v>
      </c>
      <c r="H109" s="55">
        <v>0</v>
      </c>
      <c r="I109" s="56"/>
      <c r="J109" s="57">
        <f>SUM(H109:I109)</f>
        <v>0</v>
      </c>
    </row>
    <row r="110" spans="1:11" ht="26.25" x14ac:dyDescent="0.4">
      <c r="A110" s="96" t="s">
        <v>322</v>
      </c>
      <c r="B110" s="108"/>
      <c r="C110" s="1"/>
      <c r="D110" s="1"/>
      <c r="E110" s="1"/>
      <c r="F110" s="1"/>
      <c r="G110" s="13" t="s">
        <v>311</v>
      </c>
      <c r="H110" s="55">
        <v>0</v>
      </c>
      <c r="I110" s="56"/>
      <c r="J110" s="57">
        <f>SUM(H110:I110)</f>
        <v>0</v>
      </c>
    </row>
    <row r="111" spans="1:11" ht="26.25" x14ac:dyDescent="0.4">
      <c r="A111" s="97" t="s">
        <v>234</v>
      </c>
      <c r="B111" s="108"/>
      <c r="C111" s="1"/>
      <c r="D111" s="1"/>
      <c r="E111" s="1"/>
      <c r="F111" s="1"/>
      <c r="G111" s="11" t="s">
        <v>93</v>
      </c>
      <c r="H111" s="55">
        <f>SUM(H106:H110)</f>
        <v>7282540</v>
      </c>
      <c r="I111" s="56"/>
      <c r="J111" s="58">
        <f>SUM(H111:I111)</f>
        <v>7282540</v>
      </c>
    </row>
    <row r="112" spans="1:11" ht="27" thickBot="1" x14ac:dyDescent="0.45">
      <c r="A112" s="96" t="s">
        <v>235</v>
      </c>
      <c r="B112" s="109"/>
      <c r="C112" s="3"/>
      <c r="D112" s="3"/>
      <c r="E112" s="3"/>
      <c r="F112" s="3"/>
      <c r="G112" s="34" t="s">
        <v>100</v>
      </c>
      <c r="H112" s="59">
        <f>SUM(H111)</f>
        <v>7282540</v>
      </c>
      <c r="I112" s="60"/>
      <c r="J112" s="116">
        <f>SUM(H112:I112)</f>
        <v>7282540</v>
      </c>
    </row>
    <row r="113" spans="1:10" ht="39" customHeight="1" x14ac:dyDescent="0.4">
      <c r="A113" s="97" t="s">
        <v>236</v>
      </c>
      <c r="B113" s="107"/>
      <c r="C113" s="2" t="s">
        <v>103</v>
      </c>
      <c r="D113" s="2" t="s">
        <v>19</v>
      </c>
      <c r="E113" s="2"/>
      <c r="F113" s="2" t="s">
        <v>104</v>
      </c>
      <c r="G113" s="16" t="s">
        <v>105</v>
      </c>
      <c r="H113" s="62"/>
      <c r="I113" s="63"/>
      <c r="J113" s="64"/>
    </row>
    <row r="114" spans="1:10" ht="26.25" x14ac:dyDescent="0.4">
      <c r="A114" s="96" t="s">
        <v>237</v>
      </c>
      <c r="B114" s="108"/>
      <c r="C114" s="1"/>
      <c r="D114" s="1"/>
      <c r="E114" s="1" t="s">
        <v>21</v>
      </c>
      <c r="F114" s="1"/>
      <c r="G114" s="13" t="s">
        <v>97</v>
      </c>
      <c r="H114" s="55">
        <v>1805579</v>
      </c>
      <c r="I114" s="56"/>
      <c r="J114" s="57">
        <f>SUM(H114:I114)</f>
        <v>1805579</v>
      </c>
    </row>
    <row r="115" spans="1:10" ht="26.25" x14ac:dyDescent="0.4">
      <c r="A115" s="97" t="s">
        <v>238</v>
      </c>
      <c r="B115" s="108"/>
      <c r="C115" s="1"/>
      <c r="D115" s="1"/>
      <c r="E115" s="1" t="s">
        <v>86</v>
      </c>
      <c r="F115" s="1"/>
      <c r="G115" s="13" t="s">
        <v>106</v>
      </c>
      <c r="H115" s="55"/>
      <c r="I115" s="56"/>
      <c r="J115" s="57"/>
    </row>
    <row r="116" spans="1:10" ht="26.25" x14ac:dyDescent="0.4">
      <c r="A116" s="96" t="s">
        <v>239</v>
      </c>
      <c r="B116" s="108"/>
      <c r="C116" s="1"/>
      <c r="D116" s="1"/>
      <c r="E116" s="1"/>
      <c r="F116" s="1"/>
      <c r="G116" s="13" t="s">
        <v>294</v>
      </c>
      <c r="H116" s="55">
        <v>1258800</v>
      </c>
      <c r="I116" s="56"/>
      <c r="J116" s="57">
        <f>SUM(H116:I116)</f>
        <v>1258800</v>
      </c>
    </row>
    <row r="117" spans="1:10" ht="26.25" x14ac:dyDescent="0.4">
      <c r="A117" s="97" t="s">
        <v>240</v>
      </c>
      <c r="B117" s="108"/>
      <c r="C117" s="1"/>
      <c r="D117" s="1"/>
      <c r="E117" s="1"/>
      <c r="F117" s="1"/>
      <c r="G117" s="11" t="s">
        <v>93</v>
      </c>
      <c r="H117" s="55">
        <f>SUM(H113:H116)</f>
        <v>3064379</v>
      </c>
      <c r="I117" s="56"/>
      <c r="J117" s="57">
        <f>SUM(H117:I117)</f>
        <v>3064379</v>
      </c>
    </row>
    <row r="118" spans="1:10" ht="26.25" x14ac:dyDescent="0.4">
      <c r="A118" s="96" t="s">
        <v>241</v>
      </c>
      <c r="B118" s="108"/>
      <c r="C118" s="1"/>
      <c r="D118" s="1"/>
      <c r="E118" s="1"/>
      <c r="F118" s="1"/>
      <c r="G118" s="11" t="s">
        <v>100</v>
      </c>
      <c r="H118" s="55">
        <f>SUM(H117)</f>
        <v>3064379</v>
      </c>
      <c r="I118" s="56"/>
      <c r="J118" s="58">
        <f>SUM(H118:I118)</f>
        <v>3064379</v>
      </c>
    </row>
    <row r="119" spans="1:10" ht="26.25" x14ac:dyDescent="0.4">
      <c r="A119" s="97" t="s">
        <v>242</v>
      </c>
      <c r="B119" s="108"/>
      <c r="C119" s="1" t="s">
        <v>107</v>
      </c>
      <c r="D119" s="1" t="s">
        <v>19</v>
      </c>
      <c r="E119" s="1"/>
      <c r="F119" s="1" t="s">
        <v>108</v>
      </c>
      <c r="G119" s="30" t="s">
        <v>109</v>
      </c>
      <c r="H119" s="55"/>
      <c r="I119" s="56"/>
      <c r="J119" s="57"/>
    </row>
    <row r="120" spans="1:10" ht="26.25" x14ac:dyDescent="0.4">
      <c r="A120" s="96" t="s">
        <v>243</v>
      </c>
      <c r="B120" s="108"/>
      <c r="C120" s="1"/>
      <c r="D120" s="1"/>
      <c r="E120" s="1" t="s">
        <v>21</v>
      </c>
      <c r="F120" s="1"/>
      <c r="G120" s="13" t="s">
        <v>97</v>
      </c>
      <c r="H120" s="55">
        <v>2255633</v>
      </c>
      <c r="I120" s="56"/>
      <c r="J120" s="57">
        <f>SUM(H120:I120)</f>
        <v>2255633</v>
      </c>
    </row>
    <row r="121" spans="1:10" ht="26.25" x14ac:dyDescent="0.4">
      <c r="A121" s="97" t="s">
        <v>244</v>
      </c>
      <c r="B121" s="108"/>
      <c r="C121" s="1"/>
      <c r="D121" s="1"/>
      <c r="E121" s="1" t="s">
        <v>86</v>
      </c>
      <c r="F121" s="1"/>
      <c r="G121" s="13" t="s">
        <v>106</v>
      </c>
      <c r="H121" s="55"/>
      <c r="I121" s="56"/>
      <c r="J121" s="57"/>
    </row>
    <row r="122" spans="1:10" ht="26.25" x14ac:dyDescent="0.4">
      <c r="A122" s="96" t="s">
        <v>245</v>
      </c>
      <c r="B122" s="108"/>
      <c r="C122" s="1"/>
      <c r="D122" s="1"/>
      <c r="E122" s="1"/>
      <c r="F122" s="1"/>
      <c r="G122" s="11" t="s">
        <v>93</v>
      </c>
      <c r="H122" s="55">
        <f>SUM(H120)</f>
        <v>2255633</v>
      </c>
      <c r="I122" s="56"/>
      <c r="J122" s="57">
        <f>SUM(H122:I122)</f>
        <v>2255633</v>
      </c>
    </row>
    <row r="123" spans="1:10" ht="26.25" x14ac:dyDescent="0.4">
      <c r="A123" s="97" t="s">
        <v>246</v>
      </c>
      <c r="B123" s="108"/>
      <c r="C123" s="1"/>
      <c r="D123" s="1"/>
      <c r="E123" s="1"/>
      <c r="F123" s="1"/>
      <c r="G123" s="11" t="s">
        <v>100</v>
      </c>
      <c r="H123" s="55">
        <f>SUM(H122)</f>
        <v>2255633</v>
      </c>
      <c r="I123" s="56"/>
      <c r="J123" s="58">
        <f>SUM(H123:I123)</f>
        <v>2255633</v>
      </c>
    </row>
    <row r="124" spans="1:10" ht="26.25" x14ac:dyDescent="0.4">
      <c r="A124" s="96" t="s">
        <v>247</v>
      </c>
      <c r="B124" s="110"/>
      <c r="C124" s="1"/>
      <c r="D124" s="1"/>
      <c r="E124" s="1"/>
      <c r="F124" s="1"/>
      <c r="G124" s="11" t="s">
        <v>110</v>
      </c>
      <c r="H124" s="55">
        <f>SUM(H96+H145+H103+H112+H117+H122)</f>
        <v>380161920</v>
      </c>
      <c r="I124" s="56">
        <f>SUM(I96+I145+I103+I112+I117+I122)</f>
        <v>26415113</v>
      </c>
      <c r="J124" s="57">
        <f>SUM(J96+J145+J103+J112+J117+J122)</f>
        <v>406577033</v>
      </c>
    </row>
    <row r="125" spans="1:10" ht="26.25" x14ac:dyDescent="0.4">
      <c r="A125" s="97" t="s">
        <v>248</v>
      </c>
      <c r="B125" s="156">
        <v>2</v>
      </c>
      <c r="C125" s="158" t="s">
        <v>111</v>
      </c>
      <c r="D125" s="158"/>
      <c r="E125" s="158"/>
      <c r="F125" s="158"/>
      <c r="G125" s="159"/>
      <c r="H125" s="55"/>
      <c r="I125" s="56"/>
      <c r="J125" s="57"/>
    </row>
    <row r="126" spans="1:10" ht="26.25" x14ac:dyDescent="0.4">
      <c r="A126" s="96" t="s">
        <v>249</v>
      </c>
      <c r="B126" s="156"/>
      <c r="C126" s="1"/>
      <c r="D126" s="1"/>
      <c r="E126" s="1" t="s">
        <v>21</v>
      </c>
      <c r="F126" s="1"/>
      <c r="G126" s="13" t="s">
        <v>112</v>
      </c>
      <c r="H126" s="55"/>
      <c r="I126" s="56"/>
      <c r="J126" s="57">
        <f>SUM(H126:I126)</f>
        <v>0</v>
      </c>
    </row>
    <row r="127" spans="1:10" ht="26.25" x14ac:dyDescent="0.4">
      <c r="A127" s="97" t="s">
        <v>250</v>
      </c>
      <c r="B127" s="156"/>
      <c r="C127" s="1"/>
      <c r="D127" s="1"/>
      <c r="E127" s="1" t="s">
        <v>86</v>
      </c>
      <c r="F127" s="1"/>
      <c r="G127" s="13" t="s">
        <v>106</v>
      </c>
      <c r="H127" s="55"/>
      <c r="I127" s="56"/>
      <c r="J127" s="57"/>
    </row>
    <row r="128" spans="1:10" ht="26.25" x14ac:dyDescent="0.4">
      <c r="A128" s="96" t="s">
        <v>251</v>
      </c>
      <c r="B128" s="156"/>
      <c r="C128" s="1"/>
      <c r="D128" s="1"/>
      <c r="E128" s="1"/>
      <c r="F128" s="1"/>
      <c r="G128" s="13" t="s">
        <v>113</v>
      </c>
      <c r="H128" s="55">
        <v>0</v>
      </c>
      <c r="I128" s="56"/>
      <c r="J128" s="57">
        <f>SUM(H128:I128)</f>
        <v>0</v>
      </c>
    </row>
    <row r="129" spans="1:10" ht="26.25" x14ac:dyDescent="0.4">
      <c r="A129" s="97" t="s">
        <v>252</v>
      </c>
      <c r="B129" s="156"/>
      <c r="C129" s="1"/>
      <c r="D129" s="1"/>
      <c r="E129" s="1"/>
      <c r="F129" s="1"/>
      <c r="G129" s="13" t="s">
        <v>114</v>
      </c>
      <c r="H129" s="66"/>
      <c r="I129" s="56"/>
      <c r="J129" s="57"/>
    </row>
    <row r="130" spans="1:10" ht="26.25" x14ac:dyDescent="0.4">
      <c r="A130" s="96" t="s">
        <v>253</v>
      </c>
      <c r="B130" s="156"/>
      <c r="C130" s="1"/>
      <c r="D130" s="1"/>
      <c r="E130" s="1"/>
      <c r="F130" s="1"/>
      <c r="G130" s="20" t="s">
        <v>115</v>
      </c>
      <c r="H130" s="55">
        <v>0</v>
      </c>
      <c r="I130" s="56"/>
      <c r="J130" s="57">
        <f>SUM(H130:I130)</f>
        <v>0</v>
      </c>
    </row>
    <row r="131" spans="1:10" ht="26.25" x14ac:dyDescent="0.4">
      <c r="A131" s="97" t="s">
        <v>254</v>
      </c>
      <c r="B131" s="156"/>
      <c r="C131" s="1"/>
      <c r="D131" s="1"/>
      <c r="E131" s="1"/>
      <c r="F131" s="1"/>
      <c r="G131" s="11" t="s">
        <v>93</v>
      </c>
      <c r="H131" s="55">
        <f>SUM(H130)</f>
        <v>0</v>
      </c>
      <c r="I131" s="56"/>
      <c r="J131" s="57">
        <f>SUM(H131:I131)</f>
        <v>0</v>
      </c>
    </row>
    <row r="132" spans="1:10" ht="26.25" x14ac:dyDescent="0.4">
      <c r="A132" s="96" t="s">
        <v>255</v>
      </c>
      <c r="B132" s="156"/>
      <c r="C132" s="1"/>
      <c r="D132" s="1"/>
      <c r="E132" s="1"/>
      <c r="F132" s="1"/>
      <c r="G132" s="11" t="s">
        <v>94</v>
      </c>
      <c r="H132" s="55">
        <f>SUM(H127+H131)</f>
        <v>0</v>
      </c>
      <c r="I132" s="56"/>
      <c r="J132" s="57">
        <f>SUM(H132:I132)</f>
        <v>0</v>
      </c>
    </row>
    <row r="133" spans="1:10" ht="26.25" x14ac:dyDescent="0.4">
      <c r="A133" s="97" t="s">
        <v>256</v>
      </c>
      <c r="B133" s="156"/>
      <c r="C133" s="1"/>
      <c r="D133" s="1"/>
      <c r="E133" s="1"/>
      <c r="F133" s="1"/>
      <c r="G133" s="11" t="s">
        <v>100</v>
      </c>
      <c r="H133" s="55">
        <v>0</v>
      </c>
      <c r="I133" s="56"/>
      <c r="J133" s="57">
        <f>SUM(H133:I133)</f>
        <v>0</v>
      </c>
    </row>
    <row r="134" spans="1:10" ht="27" thickBot="1" x14ac:dyDescent="0.45">
      <c r="A134" s="96" t="s">
        <v>257</v>
      </c>
      <c r="B134" s="157"/>
      <c r="C134" s="3"/>
      <c r="D134" s="3"/>
      <c r="E134" s="3"/>
      <c r="F134" s="3"/>
      <c r="G134" s="34" t="s">
        <v>116</v>
      </c>
      <c r="H134" s="59">
        <f>SUM(H126+H131)</f>
        <v>0</v>
      </c>
      <c r="I134" s="60"/>
      <c r="J134" s="61">
        <f>SUM(H134:I134)</f>
        <v>0</v>
      </c>
    </row>
    <row r="135" spans="1:10" ht="27" thickBot="1" x14ac:dyDescent="0.45">
      <c r="A135" s="97" t="s">
        <v>258</v>
      </c>
      <c r="B135" s="160" t="s">
        <v>117</v>
      </c>
      <c r="C135" s="162" t="s">
        <v>118</v>
      </c>
      <c r="D135" s="162"/>
      <c r="E135" s="162"/>
      <c r="F135" s="162"/>
      <c r="G135" s="163"/>
      <c r="H135" s="62"/>
      <c r="I135" s="63"/>
      <c r="J135" s="64"/>
    </row>
    <row r="136" spans="1:10" ht="26.25" x14ac:dyDescent="0.4">
      <c r="A136" s="96" t="s">
        <v>259</v>
      </c>
      <c r="B136" s="161"/>
      <c r="C136" s="51"/>
      <c r="D136" s="51"/>
      <c r="E136" s="51"/>
      <c r="F136" s="51"/>
      <c r="G136" s="33" t="s">
        <v>302</v>
      </c>
      <c r="H136" s="87"/>
      <c r="I136" s="88"/>
      <c r="J136" s="89"/>
    </row>
    <row r="137" spans="1:10" ht="26.25" x14ac:dyDescent="0.4">
      <c r="A137" s="97" t="s">
        <v>260</v>
      </c>
      <c r="B137" s="156"/>
      <c r="C137" s="1"/>
      <c r="D137" s="1"/>
      <c r="E137" s="1" t="s">
        <v>21</v>
      </c>
      <c r="F137" s="1"/>
      <c r="G137" s="13" t="s">
        <v>97</v>
      </c>
      <c r="H137" s="55">
        <v>59580080</v>
      </c>
      <c r="I137" s="56"/>
      <c r="J137" s="57">
        <f>SUM(H137:I137)</f>
        <v>59580080</v>
      </c>
    </row>
    <row r="138" spans="1:10" ht="26.25" x14ac:dyDescent="0.4">
      <c r="A138" s="96" t="s">
        <v>261</v>
      </c>
      <c r="B138" s="156"/>
      <c r="C138" s="1"/>
      <c r="D138" s="1"/>
      <c r="E138" s="1" t="s">
        <v>86</v>
      </c>
      <c r="F138" s="1"/>
      <c r="G138" s="13" t="s">
        <v>106</v>
      </c>
      <c r="H138" s="55">
        <v>1162811</v>
      </c>
      <c r="I138" s="56"/>
      <c r="J138" s="57">
        <f>SUM(H138:I138)</f>
        <v>1162811</v>
      </c>
    </row>
    <row r="139" spans="1:10" ht="26.25" x14ac:dyDescent="0.4">
      <c r="A139" s="97" t="s">
        <v>262</v>
      </c>
      <c r="B139" s="156"/>
      <c r="C139" s="1"/>
      <c r="D139" s="1"/>
      <c r="E139" s="1"/>
      <c r="F139" s="1"/>
      <c r="G139" s="11" t="s">
        <v>119</v>
      </c>
      <c r="H139" s="55">
        <f>SUM(H137:H138)</f>
        <v>60742891</v>
      </c>
      <c r="I139" s="56"/>
      <c r="J139" s="57">
        <f>SUM(H139:I139)</f>
        <v>60742891</v>
      </c>
    </row>
    <row r="140" spans="1:10" ht="26.25" x14ac:dyDescent="0.4">
      <c r="A140" s="96" t="s">
        <v>263</v>
      </c>
      <c r="B140" s="156"/>
      <c r="C140" s="1"/>
      <c r="D140" s="1"/>
      <c r="E140" s="1"/>
      <c r="F140" s="1"/>
      <c r="G140" s="11" t="s">
        <v>94</v>
      </c>
      <c r="H140" s="55"/>
      <c r="I140" s="56"/>
      <c r="J140" s="57"/>
    </row>
    <row r="141" spans="1:10" ht="27" thickBot="1" x14ac:dyDescent="0.45">
      <c r="A141" s="97" t="s">
        <v>264</v>
      </c>
      <c r="B141" s="156"/>
      <c r="C141" s="1"/>
      <c r="D141" s="1"/>
      <c r="E141" s="1"/>
      <c r="F141" s="1"/>
      <c r="G141" s="11" t="s">
        <v>312</v>
      </c>
      <c r="H141" s="55">
        <f>SUM(H139)</f>
        <v>60742891</v>
      </c>
      <c r="I141" s="56">
        <f>SUM(I137:I138)</f>
        <v>0</v>
      </c>
      <c r="J141" s="58">
        <f>SUM(H141:I141)</f>
        <v>60742891</v>
      </c>
    </row>
    <row r="142" spans="1:10" ht="26.25" x14ac:dyDescent="0.4">
      <c r="A142" s="96" t="s">
        <v>265</v>
      </c>
      <c r="B142" s="111"/>
      <c r="C142" s="2" t="s">
        <v>95</v>
      </c>
      <c r="D142" s="2"/>
      <c r="E142" s="2"/>
      <c r="F142" s="2" t="s">
        <v>96</v>
      </c>
      <c r="G142" s="33" t="s">
        <v>301</v>
      </c>
      <c r="H142" s="62"/>
      <c r="I142" s="63"/>
      <c r="J142" s="64"/>
    </row>
    <row r="143" spans="1:10" ht="26.25" x14ac:dyDescent="0.4">
      <c r="A143" s="97" t="s">
        <v>266</v>
      </c>
      <c r="B143" s="111"/>
      <c r="C143" s="1"/>
      <c r="D143" s="1"/>
      <c r="E143" s="1" t="s">
        <v>21</v>
      </c>
      <c r="F143" s="1"/>
      <c r="G143" s="13" t="s">
        <v>97</v>
      </c>
      <c r="H143" s="55">
        <v>6037150</v>
      </c>
      <c r="I143" s="56"/>
      <c r="J143" s="57">
        <f>SUM(H143:I143)</f>
        <v>6037150</v>
      </c>
    </row>
    <row r="144" spans="1:10" ht="26.25" x14ac:dyDescent="0.4">
      <c r="A144" s="96" t="s">
        <v>267</v>
      </c>
      <c r="B144" s="111"/>
      <c r="C144" s="1"/>
      <c r="D144" s="1"/>
      <c r="E144" s="1"/>
      <c r="F144" s="1"/>
      <c r="G144" s="11" t="s">
        <v>119</v>
      </c>
      <c r="H144" s="55">
        <f>SUM(H143)</f>
        <v>6037150</v>
      </c>
      <c r="I144" s="56"/>
      <c r="J144" s="57">
        <f>SUM(H144:I144)</f>
        <v>6037150</v>
      </c>
    </row>
    <row r="145" spans="1:11" ht="26.25" x14ac:dyDescent="0.4">
      <c r="A145" s="97" t="s">
        <v>268</v>
      </c>
      <c r="B145" s="111"/>
      <c r="C145" s="1"/>
      <c r="D145" s="1"/>
      <c r="E145" s="1"/>
      <c r="F145" s="1"/>
      <c r="G145" s="11" t="s">
        <v>94</v>
      </c>
      <c r="H145" s="55">
        <f>SUM(H144)</f>
        <v>6037150</v>
      </c>
      <c r="I145" s="56"/>
      <c r="J145" s="58">
        <f>SUM(H145:I145)</f>
        <v>6037150</v>
      </c>
    </row>
    <row r="146" spans="1:11" ht="26.25" x14ac:dyDescent="0.4">
      <c r="A146" s="96" t="s">
        <v>269</v>
      </c>
      <c r="B146" s="111"/>
      <c r="C146" s="1"/>
      <c r="D146" s="1"/>
      <c r="E146" s="1"/>
      <c r="F146" s="1"/>
      <c r="G146" s="11" t="s">
        <v>120</v>
      </c>
      <c r="H146" s="55">
        <f>SUM(H139+H144)</f>
        <v>66780041</v>
      </c>
      <c r="I146" s="56">
        <f>SUM(I142:I143)</f>
        <v>0</v>
      </c>
      <c r="J146" s="58">
        <f>SUM(H146:I146)</f>
        <v>66780041</v>
      </c>
    </row>
    <row r="147" spans="1:11" ht="26.25" x14ac:dyDescent="0.4">
      <c r="A147" s="97" t="s">
        <v>270</v>
      </c>
      <c r="B147" s="111"/>
      <c r="C147" s="1"/>
      <c r="D147" s="1"/>
      <c r="E147" s="1"/>
      <c r="F147" s="1"/>
      <c r="G147" s="11"/>
      <c r="H147" s="55"/>
      <c r="I147" s="56"/>
      <c r="J147" s="58"/>
    </row>
    <row r="148" spans="1:11" ht="26.25" x14ac:dyDescent="0.4">
      <c r="A148" s="96" t="s">
        <v>271</v>
      </c>
      <c r="B148" s="156" t="s">
        <v>121</v>
      </c>
      <c r="C148" s="169" t="s">
        <v>122</v>
      </c>
      <c r="D148" s="169"/>
      <c r="E148" s="169"/>
      <c r="F148" s="169"/>
      <c r="G148" s="170"/>
      <c r="H148" s="55"/>
      <c r="I148" s="56"/>
      <c r="J148" s="57"/>
    </row>
    <row r="149" spans="1:11" ht="26.25" x14ac:dyDescent="0.4">
      <c r="A149" s="97" t="s">
        <v>272</v>
      </c>
      <c r="B149" s="156"/>
      <c r="C149" s="1"/>
      <c r="D149" s="1"/>
      <c r="E149" s="1" t="s">
        <v>21</v>
      </c>
      <c r="F149" s="1"/>
      <c r="G149" s="13" t="s">
        <v>97</v>
      </c>
      <c r="H149" s="55">
        <v>2000000</v>
      </c>
      <c r="I149" s="56"/>
      <c r="J149" s="57">
        <f>SUM(H149:I149)</f>
        <v>2000000</v>
      </c>
    </row>
    <row r="150" spans="1:11" ht="26.25" x14ac:dyDescent="0.4">
      <c r="A150" s="96" t="s">
        <v>273</v>
      </c>
      <c r="B150" s="156"/>
      <c r="C150" s="1"/>
      <c r="D150" s="1"/>
      <c r="E150" s="1" t="s">
        <v>86</v>
      </c>
      <c r="F150" s="1"/>
      <c r="G150" s="13" t="s">
        <v>106</v>
      </c>
      <c r="H150" s="55">
        <v>1500000</v>
      </c>
      <c r="I150" s="56"/>
      <c r="J150" s="57">
        <f t="shared" ref="J150:J152" si="15">SUM(H150:I150)</f>
        <v>1500000</v>
      </c>
    </row>
    <row r="151" spans="1:11" ht="26.25" x14ac:dyDescent="0.4">
      <c r="A151" s="97" t="s">
        <v>274</v>
      </c>
      <c r="B151" s="156"/>
      <c r="C151" s="1"/>
      <c r="D151" s="1"/>
      <c r="E151" s="1"/>
      <c r="F151" s="1"/>
      <c r="G151" s="11" t="s">
        <v>119</v>
      </c>
      <c r="H151" s="55">
        <f>SUM(H149:H150)</f>
        <v>3500000</v>
      </c>
      <c r="I151" s="56"/>
      <c r="J151" s="57">
        <f t="shared" si="15"/>
        <v>3500000</v>
      </c>
    </row>
    <row r="152" spans="1:11" ht="26.25" x14ac:dyDescent="0.4">
      <c r="A152" s="96" t="s">
        <v>275</v>
      </c>
      <c r="B152" s="156"/>
      <c r="C152" s="1"/>
      <c r="D152" s="1"/>
      <c r="E152" s="1"/>
      <c r="F152" s="1"/>
      <c r="G152" s="11" t="s">
        <v>94</v>
      </c>
      <c r="H152" s="55">
        <v>0</v>
      </c>
      <c r="I152" s="56"/>
      <c r="J152" s="57">
        <f t="shared" si="15"/>
        <v>0</v>
      </c>
    </row>
    <row r="153" spans="1:11" ht="27" thickBot="1" x14ac:dyDescent="0.45">
      <c r="A153" s="97" t="s">
        <v>276</v>
      </c>
      <c r="B153" s="168"/>
      <c r="C153" s="125"/>
      <c r="D153" s="125"/>
      <c r="E153" s="125"/>
      <c r="F153" s="125"/>
      <c r="G153" s="126" t="s">
        <v>123</v>
      </c>
      <c r="H153" s="127">
        <f>SUM(H151)</f>
        <v>3500000</v>
      </c>
      <c r="I153" s="79">
        <f>SUM(I149:I150)</f>
        <v>0</v>
      </c>
      <c r="J153" s="115">
        <f>SUM(H153:I153)</f>
        <v>3500000</v>
      </c>
    </row>
    <row r="154" spans="1:11" s="8" customFormat="1" ht="26.25" x14ac:dyDescent="0.4">
      <c r="A154" s="96" t="s">
        <v>277</v>
      </c>
      <c r="B154" s="121"/>
      <c r="C154" s="131"/>
      <c r="D154" s="2"/>
      <c r="E154" s="2"/>
      <c r="F154" s="2"/>
      <c r="G154" s="132" t="s">
        <v>124</v>
      </c>
      <c r="H154" s="62">
        <f>SUM(H141+H134+H124+H153)</f>
        <v>444404811</v>
      </c>
      <c r="I154" s="63">
        <f>SUM(I141+I134+I124)</f>
        <v>26415113</v>
      </c>
      <c r="J154" s="77">
        <f>SUM(H154:I154)</f>
        <v>470819924</v>
      </c>
      <c r="K154" s="95"/>
    </row>
    <row r="155" spans="1:11" ht="25.5" x14ac:dyDescent="0.35">
      <c r="A155" s="97" t="s">
        <v>278</v>
      </c>
      <c r="B155" s="122"/>
      <c r="C155" s="133"/>
      <c r="D155" s="4"/>
      <c r="E155" s="4"/>
      <c r="F155" s="4"/>
      <c r="G155" s="11" t="s">
        <v>125</v>
      </c>
      <c r="H155" s="90">
        <f t="shared" ref="H155:J155" si="16">SUM(H154)</f>
        <v>444404811</v>
      </c>
      <c r="I155" s="69">
        <f t="shared" si="16"/>
        <v>26415113</v>
      </c>
      <c r="J155" s="58">
        <f t="shared" si="16"/>
        <v>470819924</v>
      </c>
    </row>
    <row r="156" spans="1:11" s="120" customFormat="1" ht="26.25" thickBot="1" x14ac:dyDescent="0.4">
      <c r="A156" s="96" t="s">
        <v>279</v>
      </c>
      <c r="B156" s="123"/>
      <c r="C156" s="180"/>
      <c r="D156" s="4"/>
      <c r="E156" s="4"/>
      <c r="F156" s="4"/>
      <c r="G156" s="11" t="s">
        <v>126</v>
      </c>
      <c r="H156" s="181">
        <v>462757417</v>
      </c>
      <c r="I156" s="182">
        <v>519731966</v>
      </c>
      <c r="J156" s="183">
        <f>SUM(H156:I156)</f>
        <v>982489383</v>
      </c>
      <c r="K156" s="184"/>
    </row>
    <row r="157" spans="1:11" s="8" customFormat="1" ht="27" thickBot="1" x14ac:dyDescent="0.45">
      <c r="A157" s="97" t="s">
        <v>280</v>
      </c>
      <c r="B157" s="124"/>
      <c r="C157" s="134"/>
      <c r="D157" s="135"/>
      <c r="E157" s="135"/>
      <c r="F157" s="135"/>
      <c r="G157" s="136" t="s">
        <v>127</v>
      </c>
      <c r="H157" s="137">
        <f>SUM(H155-H156)</f>
        <v>-18352606</v>
      </c>
      <c r="I157" s="138">
        <f t="shared" ref="I157:J157" si="17">SUM(I155-I156)</f>
        <v>-493316853</v>
      </c>
      <c r="J157" s="61">
        <f t="shared" si="17"/>
        <v>-511669459</v>
      </c>
      <c r="K157" s="95"/>
    </row>
    <row r="158" spans="1:11" ht="26.25" x14ac:dyDescent="0.4">
      <c r="A158" s="96" t="s">
        <v>281</v>
      </c>
      <c r="B158" s="112"/>
      <c r="C158" s="128"/>
      <c r="D158" s="129"/>
      <c r="E158" s="129"/>
      <c r="F158" s="129"/>
      <c r="G158" s="130" t="s">
        <v>128</v>
      </c>
      <c r="H158" s="87"/>
      <c r="I158" s="88"/>
      <c r="J158" s="89"/>
    </row>
    <row r="159" spans="1:11" ht="26.25" x14ac:dyDescent="0.4">
      <c r="A159" s="97" t="s">
        <v>282</v>
      </c>
      <c r="B159" s="112"/>
      <c r="C159" s="7"/>
      <c r="D159" s="1"/>
      <c r="E159" s="1" t="s">
        <v>129</v>
      </c>
      <c r="F159" s="1"/>
      <c r="G159" s="10" t="s">
        <v>130</v>
      </c>
      <c r="H159" s="55"/>
      <c r="I159" s="56"/>
      <c r="J159" s="57"/>
    </row>
    <row r="160" spans="1:11" ht="26.25" x14ac:dyDescent="0.4">
      <c r="A160" s="96" t="s">
        <v>283</v>
      </c>
      <c r="B160" s="112"/>
      <c r="C160" s="7" t="s">
        <v>18</v>
      </c>
      <c r="D160" s="1"/>
      <c r="E160" s="1"/>
      <c r="F160" s="1"/>
      <c r="G160" s="11" t="s">
        <v>131</v>
      </c>
      <c r="H160" s="55"/>
      <c r="I160" s="91"/>
      <c r="J160" s="57"/>
    </row>
    <row r="161" spans="1:11" ht="26.25" x14ac:dyDescent="0.4">
      <c r="A161" s="97" t="s">
        <v>284</v>
      </c>
      <c r="B161" s="112"/>
      <c r="C161" s="7"/>
      <c r="D161" s="1"/>
      <c r="E161" s="1"/>
      <c r="F161" s="1"/>
      <c r="G161" s="13" t="s">
        <v>132</v>
      </c>
      <c r="H161" s="55">
        <v>22220124</v>
      </c>
      <c r="I161" s="56"/>
      <c r="J161" s="57">
        <f>SUM(H161:I161)</f>
        <v>22220124</v>
      </c>
    </row>
    <row r="162" spans="1:11" s="119" customFormat="1" ht="81.75" customHeight="1" x14ac:dyDescent="0.4">
      <c r="A162" s="96" t="s">
        <v>285</v>
      </c>
      <c r="B162" s="118"/>
      <c r="C162" s="7"/>
      <c r="D162" s="1"/>
      <c r="E162" s="1"/>
      <c r="F162" s="1"/>
      <c r="G162" s="20" t="s">
        <v>360</v>
      </c>
      <c r="H162" s="117">
        <v>10809635</v>
      </c>
      <c r="I162" s="185"/>
      <c r="J162" s="186">
        <f>SUM(H162:I162)</f>
        <v>10809635</v>
      </c>
      <c r="K162" s="178"/>
    </row>
    <row r="163" spans="1:11" s="119" customFormat="1" ht="36" customHeight="1" x14ac:dyDescent="0.35">
      <c r="A163" s="97" t="s">
        <v>286</v>
      </c>
      <c r="B163" s="118"/>
      <c r="C163" s="7"/>
      <c r="D163" s="1"/>
      <c r="E163" s="1"/>
      <c r="F163" s="1"/>
      <c r="G163" s="172" t="s">
        <v>356</v>
      </c>
      <c r="H163" s="117"/>
      <c r="I163" s="187">
        <v>3863190</v>
      </c>
      <c r="J163" s="186">
        <f>SUM(H163:I163)</f>
        <v>3863190</v>
      </c>
      <c r="K163" s="178"/>
    </row>
    <row r="164" spans="1:11" s="119" customFormat="1" ht="39" customHeight="1" x14ac:dyDescent="0.35">
      <c r="A164" s="96" t="s">
        <v>287</v>
      </c>
      <c r="B164" s="118"/>
      <c r="C164" s="7"/>
      <c r="D164" s="1"/>
      <c r="E164" s="1"/>
      <c r="F164" s="1"/>
      <c r="G164" s="172" t="s">
        <v>357</v>
      </c>
      <c r="H164" s="117"/>
      <c r="I164" s="187">
        <v>127576979</v>
      </c>
      <c r="J164" s="186">
        <f t="shared" ref="J164:J166" si="18">SUM(H164:I164)</f>
        <v>127576979</v>
      </c>
      <c r="K164" s="178"/>
    </row>
    <row r="165" spans="1:11" s="119" customFormat="1" ht="39" customHeight="1" x14ac:dyDescent="0.35">
      <c r="A165" s="97" t="s">
        <v>288</v>
      </c>
      <c r="B165" s="118"/>
      <c r="C165" s="7"/>
      <c r="D165" s="1"/>
      <c r="E165" s="1"/>
      <c r="F165" s="1"/>
      <c r="G165" s="171" t="s">
        <v>359</v>
      </c>
      <c r="H165" s="117"/>
      <c r="I165" s="187">
        <v>165489382</v>
      </c>
      <c r="J165" s="186"/>
      <c r="K165" s="178"/>
    </row>
    <row r="166" spans="1:11" s="119" customFormat="1" ht="37.5" customHeight="1" x14ac:dyDescent="0.35">
      <c r="A166" s="96" t="s">
        <v>289</v>
      </c>
      <c r="B166" s="118"/>
      <c r="C166" s="7"/>
      <c r="D166" s="1"/>
      <c r="E166" s="1"/>
      <c r="F166" s="1"/>
      <c r="G166" s="172" t="s">
        <v>358</v>
      </c>
      <c r="H166" s="117"/>
      <c r="I166" s="187">
        <v>144573515</v>
      </c>
      <c r="J166" s="186">
        <f t="shared" si="18"/>
        <v>144573515</v>
      </c>
      <c r="K166" s="178"/>
    </row>
    <row r="167" spans="1:11" ht="26.25" x14ac:dyDescent="0.4">
      <c r="A167" s="97" t="s">
        <v>290</v>
      </c>
      <c r="B167" s="112"/>
      <c r="C167" s="7"/>
      <c r="D167" s="1"/>
      <c r="E167" s="1"/>
      <c r="F167" s="1"/>
      <c r="G167" s="11" t="s">
        <v>133</v>
      </c>
      <c r="H167" s="55">
        <f>SUM(H161:H166)</f>
        <v>33029759</v>
      </c>
      <c r="I167" s="55">
        <f>SUM(I162:I166)</f>
        <v>441503066</v>
      </c>
      <c r="J167" s="58">
        <f>SUM(H167:I167)</f>
        <v>474532825</v>
      </c>
    </row>
    <row r="168" spans="1:11" ht="26.25" x14ac:dyDescent="0.4">
      <c r="A168" s="96" t="s">
        <v>291</v>
      </c>
      <c r="B168" s="112"/>
      <c r="C168" s="7"/>
      <c r="D168" s="1"/>
      <c r="E168" s="1" t="s">
        <v>134</v>
      </c>
      <c r="F168" s="1"/>
      <c r="G168" s="10" t="s">
        <v>135</v>
      </c>
      <c r="H168" s="55"/>
      <c r="I168" s="56"/>
      <c r="J168" s="57"/>
      <c r="K168" s="178"/>
    </row>
    <row r="169" spans="1:11" ht="26.25" x14ac:dyDescent="0.4">
      <c r="A169" s="97" t="s">
        <v>323</v>
      </c>
      <c r="B169" s="112"/>
      <c r="C169" s="7"/>
      <c r="D169" s="1"/>
      <c r="E169" s="1"/>
      <c r="F169" s="1"/>
      <c r="G169" s="11" t="s">
        <v>136</v>
      </c>
      <c r="H169" s="55">
        <v>0</v>
      </c>
      <c r="I169" s="56">
        <v>0</v>
      </c>
      <c r="J169" s="57">
        <f>SUM(H169:I169)</f>
        <v>0</v>
      </c>
    </row>
    <row r="170" spans="1:11" ht="26.25" x14ac:dyDescent="0.4">
      <c r="A170" s="96" t="s">
        <v>336</v>
      </c>
      <c r="B170" s="112"/>
      <c r="C170" s="7"/>
      <c r="D170" s="1"/>
      <c r="E170" s="1"/>
      <c r="F170" s="1"/>
      <c r="G170" s="174" t="s">
        <v>352</v>
      </c>
      <c r="H170" s="55">
        <v>0</v>
      </c>
      <c r="I170" s="55">
        <v>11333700</v>
      </c>
      <c r="J170" s="57">
        <f t="shared" ref="J170:J172" si="19">SUM(H170:I170)</f>
        <v>11333700</v>
      </c>
    </row>
    <row r="171" spans="1:11" ht="26.25" x14ac:dyDescent="0.4">
      <c r="A171" s="97" t="s">
        <v>337</v>
      </c>
      <c r="B171" s="112"/>
      <c r="C171" s="7"/>
      <c r="D171" s="1"/>
      <c r="E171" s="1"/>
      <c r="F171" s="1"/>
      <c r="G171" s="174" t="s">
        <v>353</v>
      </c>
      <c r="H171" s="55">
        <v>0</v>
      </c>
      <c r="I171" s="55">
        <v>25802934</v>
      </c>
      <c r="J171" s="57">
        <f t="shared" si="19"/>
        <v>25802934</v>
      </c>
    </row>
    <row r="172" spans="1:11" ht="26.25" x14ac:dyDescent="0.4">
      <c r="A172" s="96" t="s">
        <v>338</v>
      </c>
      <c r="B172" s="112"/>
      <c r="C172" s="7"/>
      <c r="D172" s="1"/>
      <c r="E172" s="1"/>
      <c r="F172" s="1"/>
      <c r="G172" s="11" t="s">
        <v>137</v>
      </c>
      <c r="H172" s="55">
        <f>SUM(H170:H171)</f>
        <v>0</v>
      </c>
      <c r="I172" s="56"/>
      <c r="J172" s="57">
        <f t="shared" si="19"/>
        <v>0</v>
      </c>
    </row>
    <row r="173" spans="1:11" ht="26.25" x14ac:dyDescent="0.4">
      <c r="A173" s="97" t="s">
        <v>339</v>
      </c>
      <c r="B173" s="112"/>
      <c r="C173" s="7"/>
      <c r="D173" s="1"/>
      <c r="E173" s="1"/>
      <c r="F173" s="1"/>
      <c r="G173" s="11" t="s">
        <v>138</v>
      </c>
      <c r="H173" s="55">
        <f>SUM(H169+H172)</f>
        <v>0</v>
      </c>
      <c r="I173" s="56">
        <f>SUM(I169:I172)</f>
        <v>37136634</v>
      </c>
      <c r="J173" s="58">
        <f>SUM(H173:I173)</f>
        <v>37136634</v>
      </c>
    </row>
    <row r="174" spans="1:11" ht="41.25" customHeight="1" thickBot="1" x14ac:dyDescent="0.3">
      <c r="A174" s="96" t="s">
        <v>340</v>
      </c>
      <c r="B174" s="113"/>
      <c r="C174" s="36"/>
      <c r="D174" s="37"/>
      <c r="E174" s="37"/>
      <c r="F174" s="37"/>
      <c r="G174" s="38" t="s">
        <v>139</v>
      </c>
      <c r="H174" s="92">
        <f>H167+H173</f>
        <v>33029759</v>
      </c>
      <c r="I174" s="93">
        <f>SUM(I167+I173)</f>
        <v>478639700</v>
      </c>
      <c r="J174" s="94">
        <f>SUM(H174:I174)</f>
        <v>511669459</v>
      </c>
    </row>
    <row r="175" spans="1:11" ht="24" customHeight="1" x14ac:dyDescent="0.4">
      <c r="A175" s="97" t="s">
        <v>341</v>
      </c>
      <c r="B175" s="145" t="s">
        <v>300</v>
      </c>
      <c r="C175" s="39"/>
      <c r="D175" s="2"/>
      <c r="E175" s="2"/>
      <c r="F175" s="2"/>
      <c r="G175" s="40" t="s">
        <v>140</v>
      </c>
      <c r="H175" s="62">
        <f>SUM(H31+H143+H102+H111+H114+H120+H126+H137+H149)</f>
        <v>171060982</v>
      </c>
      <c r="I175" s="63"/>
      <c r="J175" s="77">
        <f t="shared" ref="J175:J181" si="20">SUM(H175:I175)</f>
        <v>171060982</v>
      </c>
    </row>
    <row r="176" spans="1:11" ht="26.25" x14ac:dyDescent="0.4">
      <c r="A176" s="96" t="s">
        <v>364</v>
      </c>
      <c r="B176" s="146"/>
      <c r="C176" s="7"/>
      <c r="D176" s="1"/>
      <c r="E176" s="1"/>
      <c r="F176" s="1"/>
      <c r="G176" s="11" t="s">
        <v>141</v>
      </c>
      <c r="H176" s="55">
        <f>SUM(H84)</f>
        <v>259669096</v>
      </c>
      <c r="I176" s="56">
        <f>SUM(I84)</f>
        <v>26415113</v>
      </c>
      <c r="J176" s="58">
        <f t="shared" si="20"/>
        <v>286084209</v>
      </c>
    </row>
    <row r="177" spans="1:11" ht="32.25" customHeight="1" x14ac:dyDescent="0.4">
      <c r="A177" s="97" t="s">
        <v>365</v>
      </c>
      <c r="B177" s="146"/>
      <c r="C177" s="7"/>
      <c r="D177" s="1"/>
      <c r="E177" s="1"/>
      <c r="F177" s="1"/>
      <c r="G177" s="32" t="s">
        <v>142</v>
      </c>
      <c r="H177" s="55">
        <v>0</v>
      </c>
      <c r="I177" s="56">
        <f>I86</f>
        <v>0</v>
      </c>
      <c r="J177" s="58">
        <f t="shared" si="20"/>
        <v>0</v>
      </c>
    </row>
    <row r="178" spans="1:11" ht="26.25" x14ac:dyDescent="0.4">
      <c r="A178" s="96" t="s">
        <v>366</v>
      </c>
      <c r="B178" s="146"/>
      <c r="C178" s="7"/>
      <c r="D178" s="1"/>
      <c r="E178" s="1"/>
      <c r="F178" s="1"/>
      <c r="G178" s="11" t="s">
        <v>143</v>
      </c>
      <c r="H178" s="55">
        <f>SUM(H95+H116+H131+H138+H150)</f>
        <v>13674733</v>
      </c>
      <c r="I178" s="56"/>
      <c r="J178" s="58">
        <f t="shared" si="20"/>
        <v>13674733</v>
      </c>
    </row>
    <row r="179" spans="1:11" ht="26.25" x14ac:dyDescent="0.4">
      <c r="A179" s="97" t="s">
        <v>367</v>
      </c>
      <c r="B179" s="146"/>
      <c r="C179" s="7"/>
      <c r="D179" s="1"/>
      <c r="E179" s="1"/>
      <c r="F179" s="1"/>
      <c r="G179" s="11" t="s">
        <v>144</v>
      </c>
      <c r="H179" s="55"/>
      <c r="I179" s="56"/>
      <c r="J179" s="58">
        <f t="shared" si="20"/>
        <v>0</v>
      </c>
    </row>
    <row r="180" spans="1:11" ht="26.25" x14ac:dyDescent="0.4">
      <c r="A180" s="96" t="s">
        <v>368</v>
      </c>
      <c r="B180" s="146"/>
      <c r="C180" s="7"/>
      <c r="D180" s="1"/>
      <c r="E180" s="1"/>
      <c r="F180" s="1"/>
      <c r="G180" s="32" t="s">
        <v>299</v>
      </c>
      <c r="H180" s="55">
        <f>SUM(H167)</f>
        <v>33029759</v>
      </c>
      <c r="I180" s="56">
        <f>SUM(I167)</f>
        <v>441503066</v>
      </c>
      <c r="J180" s="58">
        <f t="shared" si="20"/>
        <v>474532825</v>
      </c>
    </row>
    <row r="181" spans="1:11" ht="26.25" x14ac:dyDescent="0.4">
      <c r="A181" s="97" t="s">
        <v>369</v>
      </c>
      <c r="B181" s="146"/>
      <c r="C181" s="7"/>
      <c r="D181" s="1"/>
      <c r="E181" s="1"/>
      <c r="F181" s="1"/>
      <c r="G181" s="35" t="s">
        <v>145</v>
      </c>
      <c r="H181" s="55">
        <f>SUM(H173)</f>
        <v>0</v>
      </c>
      <c r="I181" s="56">
        <f>SUM(I173)</f>
        <v>37136634</v>
      </c>
      <c r="J181" s="58">
        <f t="shared" si="20"/>
        <v>37136634</v>
      </c>
    </row>
    <row r="182" spans="1:11" ht="27" thickBot="1" x14ac:dyDescent="0.45">
      <c r="A182" s="96" t="s">
        <v>370</v>
      </c>
      <c r="B182" s="147"/>
      <c r="C182" s="41"/>
      <c r="D182" s="3"/>
      <c r="E182" s="3"/>
      <c r="F182" s="3"/>
      <c r="G182" s="34" t="s">
        <v>146</v>
      </c>
      <c r="H182" s="59">
        <f>SUM(H175:H181)</f>
        <v>477434570</v>
      </c>
      <c r="I182" s="60">
        <f>SUM(I175:I181)</f>
        <v>505054813</v>
      </c>
      <c r="J182" s="61">
        <f>SUM(H182:I182)</f>
        <v>982489383</v>
      </c>
      <c r="K182" s="178"/>
    </row>
    <row r="183" spans="1:11" ht="28.5" x14ac:dyDescent="0.45">
      <c r="J183" s="173"/>
    </row>
  </sheetData>
  <mergeCells count="16">
    <mergeCell ref="A1:J1"/>
    <mergeCell ref="A4:J4"/>
    <mergeCell ref="B175:B182"/>
    <mergeCell ref="H6:J6"/>
    <mergeCell ref="H7:I7"/>
    <mergeCell ref="B9:B31"/>
    <mergeCell ref="B125:B134"/>
    <mergeCell ref="C125:G125"/>
    <mergeCell ref="B135:B141"/>
    <mergeCell ref="C135:G135"/>
    <mergeCell ref="B62:B97"/>
    <mergeCell ref="B6:G6"/>
    <mergeCell ref="A2:J2"/>
    <mergeCell ref="A3:J3"/>
    <mergeCell ref="B148:B153"/>
    <mergeCell ref="C148:G148"/>
  </mergeCells>
  <printOptions horizontalCentered="1" verticalCentered="1"/>
  <pageMargins left="0.31496062992125984" right="0.31496062992125984" top="0.35433070866141736" bottom="0.35433070866141736" header="0" footer="0"/>
  <pageSetup paperSize="9" scale="35" fitToHeight="3" orientation="portrait" r:id="rId1"/>
  <rowBreaks count="2" manualBreakCount="2">
    <brk id="61" max="9" man="1"/>
    <brk id="1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</vt:lpstr>
      <vt:lpstr>'1'!Nyomtatási_terület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glockler.magdi</cp:lastModifiedBy>
  <cp:lastPrinted>2019-01-16T14:27:33Z</cp:lastPrinted>
  <dcterms:created xsi:type="dcterms:W3CDTF">2015-08-07T08:26:48Z</dcterms:created>
  <dcterms:modified xsi:type="dcterms:W3CDTF">2019-01-16T14:27:47Z</dcterms:modified>
</cp:coreProperties>
</file>