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C:\Users\jegyzo\Desktop\Mágocs_2019.január 29\Új mappa\"/>
    </mc:Choice>
  </mc:AlternateContent>
  <xr:revisionPtr revIDLastSave="0" documentId="8_{3B5B8489-22F0-4488-9148-5779993DB370}" xr6:coauthVersionLast="40" xr6:coauthVersionMax="40" xr10:uidLastSave="{00000000-0000-0000-0000-000000000000}"/>
  <bookViews>
    <workbookView xWindow="0" yWindow="0" windowWidth="19440" windowHeight="7095" xr2:uid="{00000000-000D-0000-FFFF-FFFF00000000}"/>
  </bookViews>
  <sheets>
    <sheet name="1" sheetId="1" r:id="rId1"/>
  </sheets>
  <definedNames>
    <definedName name="_xlnm.Print_Area" localSheetId="0">'1'!$A$1:$K$171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3" i="1" l="1"/>
  <c r="H123" i="1"/>
  <c r="J22" i="1"/>
  <c r="J35" i="1"/>
  <c r="I35" i="1"/>
  <c r="H32" i="1"/>
  <c r="H35" i="1"/>
  <c r="J18" i="1"/>
  <c r="H60" i="1" l="1"/>
  <c r="H65" i="1"/>
  <c r="I32" i="1"/>
  <c r="I33" i="1" s="1"/>
  <c r="H67" i="1" l="1"/>
  <c r="J64" i="1"/>
  <c r="J34" i="1" l="1"/>
  <c r="J31" i="1"/>
  <c r="J32" i="1" l="1"/>
  <c r="J30" i="1"/>
  <c r="H157" i="1" l="1"/>
  <c r="K171" i="1" l="1"/>
  <c r="H50" i="1"/>
  <c r="J49" i="1"/>
  <c r="H33" i="1" l="1"/>
  <c r="J24" i="1"/>
  <c r="J25" i="1"/>
  <c r="J26" i="1"/>
  <c r="J27" i="1"/>
  <c r="J28" i="1"/>
  <c r="J29" i="1"/>
  <c r="I148" i="1" l="1"/>
  <c r="I150" i="1" s="1"/>
  <c r="H148" i="1"/>
  <c r="H140" i="1" l="1"/>
  <c r="H130" i="1" l="1"/>
  <c r="H131" i="1" s="1"/>
  <c r="I114" i="1" l="1"/>
  <c r="J63" i="1" l="1"/>
  <c r="I121" i="1" l="1"/>
  <c r="I122" i="1" s="1"/>
  <c r="H74" i="1" l="1"/>
  <c r="H22" i="1"/>
  <c r="J58" i="1" l="1"/>
  <c r="J48" i="1"/>
  <c r="J55" i="1" l="1"/>
  <c r="J44" i="1"/>
  <c r="J47" i="1" l="1"/>
  <c r="J46" i="1" l="1"/>
  <c r="I160" i="1" l="1"/>
  <c r="H160" i="1"/>
  <c r="J159" i="1"/>
  <c r="I157" i="1"/>
  <c r="I158" i="1" s="1"/>
  <c r="J156" i="1"/>
  <c r="J155" i="1"/>
  <c r="J154" i="1"/>
  <c r="J153" i="1"/>
  <c r="J152" i="1"/>
  <c r="J142" i="1"/>
  <c r="J139" i="1"/>
  <c r="J138" i="1"/>
  <c r="J137" i="1"/>
  <c r="J136" i="1"/>
  <c r="J135" i="1"/>
  <c r="J132" i="1"/>
  <c r="I130" i="1"/>
  <c r="I131" i="1" s="1"/>
  <c r="H133" i="1"/>
  <c r="J129" i="1"/>
  <c r="J128" i="1"/>
  <c r="J127" i="1"/>
  <c r="J126" i="1"/>
  <c r="J125" i="1"/>
  <c r="H121" i="1"/>
  <c r="H122" i="1" s="1"/>
  <c r="J122" i="1" s="1"/>
  <c r="J120" i="1"/>
  <c r="J119" i="1"/>
  <c r="J118" i="1"/>
  <c r="J117" i="1"/>
  <c r="I115" i="1"/>
  <c r="H114" i="1"/>
  <c r="J113" i="1"/>
  <c r="J112" i="1"/>
  <c r="J111" i="1"/>
  <c r="J110" i="1"/>
  <c r="I107" i="1"/>
  <c r="I108" i="1" s="1"/>
  <c r="H107" i="1"/>
  <c r="H108" i="1" s="1"/>
  <c r="J106" i="1"/>
  <c r="J105" i="1"/>
  <c r="J104" i="1"/>
  <c r="J103" i="1"/>
  <c r="I100" i="1"/>
  <c r="H100" i="1"/>
  <c r="J99" i="1"/>
  <c r="J98" i="1"/>
  <c r="J97" i="1"/>
  <c r="J96" i="1"/>
  <c r="H93" i="1"/>
  <c r="H94" i="1" s="1"/>
  <c r="I92" i="1"/>
  <c r="I93" i="1" s="1"/>
  <c r="I94" i="1" s="1"/>
  <c r="H92" i="1"/>
  <c r="J91" i="1"/>
  <c r="J90" i="1"/>
  <c r="J89" i="1"/>
  <c r="J88" i="1"/>
  <c r="H150" i="1"/>
  <c r="J147" i="1"/>
  <c r="J146" i="1"/>
  <c r="J145" i="1"/>
  <c r="J144" i="1"/>
  <c r="I86" i="1"/>
  <c r="I170" i="1" s="1"/>
  <c r="J170" i="1" s="1"/>
  <c r="H86" i="1"/>
  <c r="J85" i="1"/>
  <c r="J86" i="1" s="1"/>
  <c r="I80" i="1"/>
  <c r="I81" i="1" s="1"/>
  <c r="I82" i="1" s="1"/>
  <c r="I169" i="1" s="1"/>
  <c r="H80" i="1"/>
  <c r="H169" i="1" s="1"/>
  <c r="J79" i="1"/>
  <c r="J78" i="1"/>
  <c r="J75" i="1"/>
  <c r="H76" i="1"/>
  <c r="J76" i="1" s="1"/>
  <c r="J73" i="1"/>
  <c r="I71" i="1"/>
  <c r="H70" i="1"/>
  <c r="J69" i="1"/>
  <c r="J65" i="1"/>
  <c r="J62" i="1"/>
  <c r="J61" i="1"/>
  <c r="H66" i="1"/>
  <c r="J59" i="1"/>
  <c r="J57" i="1"/>
  <c r="J56" i="1"/>
  <c r="J54" i="1"/>
  <c r="I50" i="1"/>
  <c r="I51" i="1" s="1"/>
  <c r="I52" i="1" s="1"/>
  <c r="J45" i="1"/>
  <c r="J43" i="1"/>
  <c r="J42" i="1"/>
  <c r="J41" i="1"/>
  <c r="H39" i="1"/>
  <c r="J38" i="1"/>
  <c r="J37" i="1"/>
  <c r="J21" i="1"/>
  <c r="J20" i="1"/>
  <c r="J19" i="1"/>
  <c r="H16" i="1"/>
  <c r="H162" i="1" s="1"/>
  <c r="J15" i="1"/>
  <c r="H13" i="1"/>
  <c r="H161" i="1" s="1"/>
  <c r="J12" i="1"/>
  <c r="I101" i="1" l="1"/>
  <c r="I123" i="1"/>
  <c r="J33" i="1"/>
  <c r="J39" i="1"/>
  <c r="H51" i="1"/>
  <c r="J150" i="1"/>
  <c r="J60" i="1"/>
  <c r="J141" i="1"/>
  <c r="J108" i="1"/>
  <c r="I133" i="1"/>
  <c r="J133" i="1" s="1"/>
  <c r="J148" i="1"/>
  <c r="J92" i="1"/>
  <c r="J100" i="1"/>
  <c r="I165" i="1"/>
  <c r="J50" i="1"/>
  <c r="J158" i="1"/>
  <c r="J160" i="1"/>
  <c r="J140" i="1"/>
  <c r="J130" i="1"/>
  <c r="J131" i="1"/>
  <c r="J121" i="1"/>
  <c r="J107" i="1"/>
  <c r="J94" i="1"/>
  <c r="J80" i="1"/>
  <c r="J169" i="1"/>
  <c r="H101" i="1"/>
  <c r="J101" i="1" s="1"/>
  <c r="J74" i="1"/>
  <c r="H168" i="1"/>
  <c r="J168" i="1" s="1"/>
  <c r="J162" i="1"/>
  <c r="J16" i="1"/>
  <c r="J13" i="1"/>
  <c r="J149" i="1"/>
  <c r="H71" i="1"/>
  <c r="J70" i="1"/>
  <c r="H81" i="1"/>
  <c r="J81" i="1" s="1"/>
  <c r="J93" i="1"/>
  <c r="J157" i="1"/>
  <c r="J114" i="1"/>
  <c r="H115" i="1"/>
  <c r="J115" i="1" s="1"/>
  <c r="I164" i="1" l="1"/>
  <c r="I171" i="1" s="1"/>
  <c r="H82" i="1"/>
  <c r="J82" i="1" s="1"/>
  <c r="J66" i="1"/>
  <c r="J163" i="1"/>
  <c r="J171" i="1" s="1"/>
  <c r="H165" i="1"/>
  <c r="J165" i="1" s="1"/>
  <c r="H52" i="1"/>
  <c r="J52" i="1" s="1"/>
  <c r="J51" i="1"/>
  <c r="H167" i="1"/>
  <c r="J167" i="1" s="1"/>
  <c r="J71" i="1"/>
  <c r="J161" i="1"/>
  <c r="J164" i="1" l="1"/>
  <c r="J123" i="1"/>
  <c r="J67" i="1"/>
  <c r="H166" i="1"/>
  <c r="H171" i="1" s="1"/>
  <c r="J166" i="1" l="1"/>
</calcChain>
</file>

<file path=xl/sharedStrings.xml><?xml version="1.0" encoding="utf-8"?>
<sst xmlns="http://schemas.openxmlformats.org/spreadsheetml/2006/main" count="299" uniqueCount="175">
  <si>
    <t>Mágocs Város Önkormányzat</t>
  </si>
  <si>
    <t>A</t>
  </si>
  <si>
    <t>B</t>
  </si>
  <si>
    <t>C</t>
  </si>
  <si>
    <t>D</t>
  </si>
  <si>
    <t>E</t>
  </si>
  <si>
    <t>F</t>
  </si>
  <si>
    <t>Eredeti előirányzat</t>
  </si>
  <si>
    <t>Előirányzat csoport</t>
  </si>
  <si>
    <t>fő</t>
  </si>
  <si>
    <t>Cím</t>
  </si>
  <si>
    <t>Alcím</t>
  </si>
  <si>
    <t>Jog-cím</t>
  </si>
  <si>
    <t>COFOG</t>
  </si>
  <si>
    <t>Cím elnevezése  -  Kiemelt előirányzatok</t>
  </si>
  <si>
    <t>Működési</t>
  </si>
  <si>
    <t>Felhalmozási</t>
  </si>
  <si>
    <t xml:space="preserve">Kiadások összesen: </t>
  </si>
  <si>
    <t>lét-szám:</t>
  </si>
  <si>
    <t>MÁGOCS VÁROS ÖNKORMÁNYZATA</t>
  </si>
  <si>
    <t>1.1</t>
  </si>
  <si>
    <t>1</t>
  </si>
  <si>
    <t>011130</t>
  </si>
  <si>
    <t>Polgármesteri Hivatal</t>
  </si>
  <si>
    <t xml:space="preserve">I. </t>
  </si>
  <si>
    <t>Személyi juttatás előirányzata</t>
  </si>
  <si>
    <t>1. Polgármesteri Hivatal (P.mester, hiv.segédek,képviselők, bizottsági tagok)</t>
  </si>
  <si>
    <t>I. cím összesen:</t>
  </si>
  <si>
    <t>II.</t>
  </si>
  <si>
    <t>Munkaadót terhelő járulék</t>
  </si>
  <si>
    <t>1. Polgármesteri Hivatal</t>
  </si>
  <si>
    <t>II. cím összesen:</t>
  </si>
  <si>
    <t>III.</t>
  </si>
  <si>
    <t>Dologi kiadások</t>
  </si>
  <si>
    <t xml:space="preserve">1. Polgármesteri Hivatal  </t>
  </si>
  <si>
    <t>051020</t>
  </si>
  <si>
    <t>2. Nem veszélyes szelektív hulladék gyűjt.átrak.</t>
  </si>
  <si>
    <t>045160</t>
  </si>
  <si>
    <t>064010</t>
  </si>
  <si>
    <t>4. Közvilágítás</t>
  </si>
  <si>
    <t>III. cím összesen:</t>
  </si>
  <si>
    <t>IV.</t>
  </si>
  <si>
    <t>106020</t>
  </si>
  <si>
    <t>Felhalmozási kiadás</t>
  </si>
  <si>
    <t>összesen:</t>
  </si>
  <si>
    <t>IV. cím összesen:</t>
  </si>
  <si>
    <t>V.</t>
  </si>
  <si>
    <t>084031</t>
  </si>
  <si>
    <t>1. Átadott pénzeszköz civil szervezeteknek, egyesületeknek,egyházaknak támogatási keret terhére</t>
  </si>
  <si>
    <t>Sport Egyesület támogatása</t>
  </si>
  <si>
    <t>Felosztható támogatás</t>
  </si>
  <si>
    <t>V.1. Összesen:</t>
  </si>
  <si>
    <t>9</t>
  </si>
  <si>
    <t>018030</t>
  </si>
  <si>
    <t>2. Átadott pénzeszköz egyéb</t>
  </si>
  <si>
    <t>Ügyeleti díj (Emergency Service)</t>
  </si>
  <si>
    <t>TÖOSZ tagdíj</t>
  </si>
  <si>
    <t>V.2. Összesen:</t>
  </si>
  <si>
    <t>V. cím összesen:</t>
  </si>
  <si>
    <t>Nem kötelező feladat összesen:</t>
  </si>
  <si>
    <t>VI.</t>
  </si>
  <si>
    <t>Ellátottak pénzbeli juttatása</t>
  </si>
  <si>
    <t>Kötelező feladat összesen:</t>
  </si>
  <si>
    <t>104060</t>
  </si>
  <si>
    <t>Arany János tehetséggondozó program</t>
  </si>
  <si>
    <t xml:space="preserve">Bursa Hungarica </t>
  </si>
  <si>
    <t>104052</t>
  </si>
  <si>
    <t>Beiskolázási támogatás</t>
  </si>
  <si>
    <t>Települési támogatás nem kötelezően biztosítandó része SZT. 45 § alapján, Önkorm.rend.szerint 2015. 03.01-től</t>
  </si>
  <si>
    <t>Köztemetés</t>
  </si>
  <si>
    <t>Települési támogatás kötelezően biztosítandó része SZT. 45 § (3)bekezdés</t>
  </si>
  <si>
    <t>VII.</t>
  </si>
  <si>
    <t>Adott kölcsönök</t>
  </si>
  <si>
    <t>Temetési célra adott szociális kölcsön</t>
  </si>
  <si>
    <t>VII. cím összesen:</t>
  </si>
  <si>
    <t>VIII.</t>
  </si>
  <si>
    <t>1.Támogatás értékű kiadás</t>
  </si>
  <si>
    <t>Mágocsi Óvodafenntartó Társulás</t>
  </si>
  <si>
    <t>IX.</t>
  </si>
  <si>
    <t>Tartalék</t>
  </si>
  <si>
    <t>900020</t>
  </si>
  <si>
    <t>Céltartalék</t>
  </si>
  <si>
    <t>IX. cím összesen:</t>
  </si>
  <si>
    <t>jogcímcsoport összesen:</t>
  </si>
  <si>
    <t>X.</t>
  </si>
  <si>
    <t>Finanszírozási kiadások</t>
  </si>
  <si>
    <t>Finanszírozási előleg visszafizetése</t>
  </si>
  <si>
    <t>Hiteltörlesztés</t>
  </si>
  <si>
    <t>X. cím összesen:</t>
  </si>
  <si>
    <t>1.1.1</t>
  </si>
  <si>
    <t>096015</t>
  </si>
  <si>
    <t>Konyha - Intézményi étkeztetés</t>
  </si>
  <si>
    <t>I.</t>
  </si>
  <si>
    <t>Személyi juttatások előir.</t>
  </si>
  <si>
    <t>Munkaadót terh. járulék előir.</t>
  </si>
  <si>
    <t>1.1.2</t>
  </si>
  <si>
    <t>1.1.3</t>
  </si>
  <si>
    <t>066020</t>
  </si>
  <si>
    <t>Város-, község gazdálkodás</t>
  </si>
  <si>
    <t>kötelező feladat összesen:</t>
  </si>
  <si>
    <t>1.1.4</t>
  </si>
  <si>
    <t>041233</t>
  </si>
  <si>
    <t xml:space="preserve"> Közfoglalkoztatás </t>
  </si>
  <si>
    <t>1.1.6</t>
  </si>
  <si>
    <t>072420</t>
  </si>
  <si>
    <t>Eü. laboratóriumi szolgáltatások</t>
  </si>
  <si>
    <t>Felhalmozási kiadás:</t>
  </si>
  <si>
    <t>1.1.7</t>
  </si>
  <si>
    <t>072450</t>
  </si>
  <si>
    <t>Fizikoterápiás szolgáltatások</t>
  </si>
  <si>
    <t>1. cím öszzesen:</t>
  </si>
  <si>
    <t>Közös Önkormányzati Hivatal</t>
  </si>
  <si>
    <t>Tám.értékű kiadás</t>
  </si>
  <si>
    <t>2. cím öszzesen:</t>
  </si>
  <si>
    <t>Szociális Gondozási Központ</t>
  </si>
  <si>
    <t>4.</t>
  </si>
  <si>
    <t>Tarnai Nándor Városi Könyvtár és Kulturális Intézmény</t>
  </si>
  <si>
    <t>4. cím öszzesen:</t>
  </si>
  <si>
    <t>I. cím személyi összesen</t>
  </si>
  <si>
    <t>II. cím járulék összesen</t>
  </si>
  <si>
    <t>III. cím dologi összesen</t>
  </si>
  <si>
    <t>IV. cím felhalmozási összesen</t>
  </si>
  <si>
    <t>V. cím átadott pénzeszköz összesen</t>
  </si>
  <si>
    <t>VI. cím pénzbeli ellátások összesen:</t>
  </si>
  <si>
    <t>VII. cím kölcsönök összesen:</t>
  </si>
  <si>
    <t>VIII. cím támogatásértékű összesen:</t>
  </si>
  <si>
    <t>IX. cím tartalék</t>
  </si>
  <si>
    <t>X. cím finanszírozási kiadások összesen:</t>
  </si>
  <si>
    <t>I-X cím összesen:</t>
  </si>
  <si>
    <t>1.</t>
  </si>
  <si>
    <t>2.</t>
  </si>
  <si>
    <t>3.</t>
  </si>
  <si>
    <t>Magyar Európa Park-tagdíj</t>
  </si>
  <si>
    <t>Mecsek Völgység H.E. tagdíj</t>
  </si>
  <si>
    <t>I-IV. Nem kötelező feladat összesen</t>
  </si>
  <si>
    <t>I-IV. Kötelező feladat összesen</t>
  </si>
  <si>
    <r>
      <t xml:space="preserve">Felhalmozási kiadás: </t>
    </r>
    <r>
      <rPr>
        <sz val="14"/>
        <rFont val="Times New Roman"/>
        <family val="1"/>
        <charset val="238"/>
      </rPr>
      <t>konyhai gépek,  eszközök besz.</t>
    </r>
  </si>
  <si>
    <t>VIII. cím összesen:</t>
  </si>
  <si>
    <t>Letelepedési támogatás</t>
  </si>
  <si>
    <t>G</t>
  </si>
  <si>
    <t>H</t>
  </si>
  <si>
    <t>I</t>
  </si>
  <si>
    <t>J</t>
  </si>
  <si>
    <t>NEFELA - jégeső elhárításra</t>
  </si>
  <si>
    <t>Kulturális-, közművelődési és oktatási célokra felosztható keret</t>
  </si>
  <si>
    <t>Összesen</t>
  </si>
  <si>
    <t xml:space="preserve">VI. cím összesen:                                  </t>
  </si>
  <si>
    <t>013350</t>
  </si>
  <si>
    <t>Önkormányzati vagyonnal való gazdálkodás</t>
  </si>
  <si>
    <t>Háziorosoknak támogatás</t>
  </si>
  <si>
    <t>Értéktípus: Forint</t>
  </si>
  <si>
    <r>
      <t>Észak-Hegyháti Unio Kft.</t>
    </r>
    <r>
      <rPr>
        <sz val="10"/>
        <rFont val="Times New Roman"/>
        <family val="1"/>
        <charset val="238"/>
      </rPr>
      <t xml:space="preserve"> (2017. évben megállapított támogatásnak megfelelő összegben)</t>
    </r>
  </si>
  <si>
    <t>TOP-4.3.1-15-BA1-2016 "Élhetőbb lakókörnyezetünkért" pályázat</t>
  </si>
  <si>
    <t>TOP-5.2.1-15-BA1-2016-00002 "Közösen élhetőbb lakókörnyezetünkért, mindennapjainkért"Mágocson pályázat</t>
  </si>
  <si>
    <t>TOP-1.4.1-15-BA1-2016-00005 Bölcsőde kialakítás és óvoda fejlesztés Mágocs városában</t>
  </si>
  <si>
    <t>TOP-3.2.1-15-BA1-2016-00011 Mágocs - Hegyháti Általános Iskola és Alapfokú Művészeti Iskola energetikai korszerűsítése a káros-anyag kibocsátás csökkentése céljából pályázat</t>
  </si>
  <si>
    <t>Közterületi fák fiatalítása(Ady utca, Templom tér, Vörösmarty utca)</t>
  </si>
  <si>
    <t>Csapadékvíz elvezető árkok, vízvezeték javítás,  járdák felújítása (Petőfi utca, Dózsa utca)</t>
  </si>
  <si>
    <t>Mecsek-Dráva  Önkormányzati Társulás- tagdíj (2365 fő*174,-Ft)</t>
  </si>
  <si>
    <t xml:space="preserve">Általános tartalék </t>
  </si>
  <si>
    <t>KIADÁSOK</t>
  </si>
  <si>
    <t>2. melléklet az…../2019.(………..)önkormányzati rendelethez</t>
  </si>
  <si>
    <t xml:space="preserve">2019. évi költségvetés </t>
  </si>
  <si>
    <t>2019. eredeti előirányzat tervezet</t>
  </si>
  <si>
    <t>Felhalmozási kiadás (Mezőföldvíz bérleti díj terhére)(2018. évi alapján</t>
  </si>
  <si>
    <t>KMB támogatás</t>
  </si>
  <si>
    <t xml:space="preserve">VPG-7.2.1-7.4.1.3-17 Közétkeztetés (Iskola konyha) fejlesztési pályázat </t>
  </si>
  <si>
    <t>Defibrillátor felújításának eszközbeszerzése</t>
  </si>
  <si>
    <t>Dologi kiadások (Városgazd.Kft.2018. évi Zöldter.karbantartás 8.000.000 forint)</t>
  </si>
  <si>
    <r>
      <t>Szociális tűzifa</t>
    </r>
    <r>
      <rPr>
        <sz val="11"/>
        <rFont val="Times New Roman"/>
        <family val="1"/>
        <charset val="238"/>
      </rPr>
      <t xml:space="preserve"> (Rezsicsökkentésben korábban nem részesültek)</t>
    </r>
  </si>
  <si>
    <t>Személyi juttatások előir  ( 1 fő karnagy 2018. évi elmaradt utiköltségre)</t>
  </si>
  <si>
    <t>3. Közutak, hidak üzemeltetése fenntartása (síkosságmentesítés nélkül)</t>
  </si>
  <si>
    <t>Szociális tűzifa támogatás 2018.évi</t>
  </si>
  <si>
    <t>3. cím összesen:</t>
  </si>
  <si>
    <t>107060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</si>
</sst>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F_t_-;\-* #,##0.00\ _F_t_-;_-* \-??\ _F_t_-;_-@_-"/>
    <numFmt numFmtId="165" formatCode="_-* #,##0\ [$Ft-40E]_-;\-* #,##0\ [$Ft-40E]_-;_-* &quot;-&quot;??\ [$Ft-40E]_-;_-@_-"/>
  </numFmts>
  <fonts count="29" x14ac:knownFonts="1">
    <font>
      <sz val="11"/>
      <color theme="1"/>
      <name val="Calibri"/>
      <family val="2"/>
      <charset val="238"/>
      <scheme val="minor"/>
    </font>
    <font>
      <i/>
      <sz val="11"/>
      <name val="Times New Roman"/>
      <family val="1"/>
      <charset val="238"/>
    </font>
    <font>
      <sz val="16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22"/>
      <name val="Times New Roman"/>
      <family val="1"/>
      <charset val="238"/>
    </font>
    <font>
      <i/>
      <sz val="16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0"/>
      <name val="Arial"/>
      <family val="2"/>
      <charset val="238"/>
    </font>
    <font>
      <b/>
      <i/>
      <sz val="16"/>
      <name val="Times New Roman"/>
      <family val="1"/>
      <charset val="238"/>
    </font>
    <font>
      <b/>
      <u val="double"/>
      <sz val="18"/>
      <name val="Times New Roman"/>
      <family val="1"/>
      <charset val="238"/>
    </font>
    <font>
      <i/>
      <u/>
      <sz val="16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i/>
      <u/>
      <sz val="16"/>
      <name val="Times New Roman"/>
      <family val="1"/>
      <charset val="238"/>
    </font>
    <font>
      <b/>
      <i/>
      <u val="double"/>
      <sz val="16"/>
      <name val="Times New Roman"/>
      <family val="1"/>
      <charset val="238"/>
    </font>
    <font>
      <b/>
      <u/>
      <sz val="16"/>
      <name val="Times New Roman"/>
      <family val="1"/>
      <charset val="238"/>
    </font>
    <font>
      <b/>
      <u/>
      <sz val="18"/>
      <name val="Times New Roman"/>
      <family val="1"/>
      <charset val="238"/>
    </font>
    <font>
      <b/>
      <sz val="18"/>
      <name val="Times New Roman"/>
      <family val="1"/>
      <charset val="238"/>
    </font>
    <font>
      <sz val="18"/>
      <name val="Times New Roman"/>
      <family val="1"/>
      <charset val="238"/>
    </font>
    <font>
      <sz val="14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6"/>
      <color rgb="FFFF0000"/>
      <name val="Times New Roman"/>
      <family val="1"/>
      <charset val="238"/>
    </font>
    <font>
      <sz val="20"/>
      <name val="Times New Roman"/>
      <family val="1"/>
      <charset val="238"/>
    </font>
    <font>
      <sz val="11"/>
      <name val="Times New Roman"/>
      <family val="1"/>
      <charset val="238"/>
    </font>
    <font>
      <sz val="8"/>
      <color rgb="FF333333"/>
      <name val="Verdana"/>
      <family val="2"/>
      <charset val="238"/>
    </font>
    <font>
      <sz val="16"/>
      <color rgb="FF333333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7" fillId="0" borderId="0"/>
    <xf numFmtId="164" fontId="11" fillId="0" borderId="0" applyFill="0" applyBorder="0" applyAlignment="0" applyProtection="0"/>
  </cellStyleXfs>
  <cellXfs count="234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49" fontId="3" fillId="2" borderId="3" xfId="1" applyNumberFormat="1" applyFont="1" applyFill="1" applyBorder="1" applyAlignment="1">
      <alignment horizontal="center" vertical="center"/>
    </xf>
    <xf numFmtId="0" fontId="3" fillId="2" borderId="3" xfId="0" applyFont="1" applyFill="1" applyBorder="1"/>
    <xf numFmtId="0" fontId="2" fillId="2" borderId="3" xfId="0" applyFont="1" applyFill="1" applyBorder="1" applyAlignment="1">
      <alignment vertical="center" wrapText="1"/>
    </xf>
    <xf numFmtId="49" fontId="3" fillId="2" borderId="6" xfId="1" applyNumberFormat="1" applyFont="1" applyFill="1" applyBorder="1" applyAlignment="1">
      <alignment horizontal="center"/>
    </xf>
    <xf numFmtId="49" fontId="3" fillId="2" borderId="3" xfId="1" applyNumberFormat="1" applyFont="1" applyFill="1" applyBorder="1" applyAlignment="1">
      <alignment horizontal="right" vertical="center"/>
    </xf>
    <xf numFmtId="0" fontId="0" fillId="0" borderId="0" xfId="0" applyBorder="1"/>
    <xf numFmtId="49" fontId="3" fillId="2" borderId="3" xfId="1" applyNumberFormat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left" vertical="center"/>
    </xf>
    <xf numFmtId="49" fontId="9" fillId="2" borderId="3" xfId="1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49" fontId="3" fillId="2" borderId="3" xfId="0" applyNumberFormat="1" applyFont="1" applyFill="1" applyBorder="1" applyAlignment="1">
      <alignment horizontal="center"/>
    </xf>
    <xf numFmtId="49" fontId="3" fillId="2" borderId="3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right" vertical="center"/>
    </xf>
    <xf numFmtId="49" fontId="3" fillId="2" borderId="3" xfId="0" applyNumberFormat="1" applyFont="1" applyFill="1" applyBorder="1" applyAlignment="1">
      <alignment horizontal="right" vertical="center"/>
    </xf>
    <xf numFmtId="49" fontId="3" fillId="2" borderId="3" xfId="1" applyNumberFormat="1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/>
    </xf>
    <xf numFmtId="49" fontId="3" fillId="2" borderId="3" xfId="0" applyNumberFormat="1" applyFont="1" applyFill="1" applyBorder="1" applyAlignment="1">
      <alignment horizontal="left"/>
    </xf>
    <xf numFmtId="49" fontId="3" fillId="2" borderId="3" xfId="1" applyNumberFormat="1" applyFont="1" applyFill="1" applyBorder="1" applyAlignment="1">
      <alignment horizontal="center" wrapText="1"/>
    </xf>
    <xf numFmtId="0" fontId="16" fillId="2" borderId="3" xfId="1" applyFont="1" applyFill="1" applyBorder="1" applyAlignment="1">
      <alignment vertical="center" wrapText="1"/>
    </xf>
    <xf numFmtId="49" fontId="3" fillId="2" borderId="7" xfId="1" applyNumberFormat="1" applyFont="1" applyFill="1" applyBorder="1" applyAlignment="1">
      <alignment horizontal="center" vertical="center"/>
    </xf>
    <xf numFmtId="0" fontId="3" fillId="2" borderId="7" xfId="0" applyFont="1" applyFill="1" applyBorder="1"/>
    <xf numFmtId="49" fontId="3" fillId="2" borderId="7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49" fontId="3" fillId="2" borderId="6" xfId="1" applyNumberFormat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vertical="center"/>
    </xf>
    <xf numFmtId="0" fontId="2" fillId="2" borderId="3" xfId="0" applyFont="1" applyFill="1" applyBorder="1" applyAlignment="1">
      <alignment horizontal="left" vertical="center"/>
    </xf>
    <xf numFmtId="0" fontId="10" fillId="2" borderId="3" xfId="0" applyFont="1" applyFill="1" applyBorder="1" applyAlignment="1"/>
    <xf numFmtId="0" fontId="3" fillId="2" borderId="3" xfId="0" applyFont="1" applyFill="1" applyBorder="1" applyAlignment="1">
      <alignment vertical="center"/>
    </xf>
    <xf numFmtId="0" fontId="10" fillId="2" borderId="6" xfId="0" applyFont="1" applyFill="1" applyBorder="1" applyAlignment="1"/>
    <xf numFmtId="0" fontId="12" fillId="2" borderId="3" xfId="0" applyFont="1" applyFill="1" applyBorder="1" applyAlignment="1"/>
    <xf numFmtId="0" fontId="3" fillId="2" borderId="7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13" fillId="2" borderId="3" xfId="1" applyFont="1" applyFill="1" applyBorder="1" applyAlignment="1">
      <alignment horizontal="left"/>
    </xf>
    <xf numFmtId="0" fontId="2" fillId="2" borderId="3" xfId="0" applyFont="1" applyFill="1" applyBorder="1" applyAlignment="1">
      <alignment horizontal="left" vertical="top"/>
    </xf>
    <xf numFmtId="0" fontId="13" fillId="2" borderId="3" xfId="0" applyFont="1" applyFill="1" applyBorder="1" applyAlignment="1"/>
    <xf numFmtId="0" fontId="13" fillId="2" borderId="6" xfId="1" applyFont="1" applyFill="1" applyBorder="1" applyAlignment="1"/>
    <xf numFmtId="0" fontId="16" fillId="2" borderId="3" xfId="1" applyFont="1" applyFill="1" applyBorder="1" applyAlignment="1">
      <alignment vertical="center"/>
    </xf>
    <xf numFmtId="0" fontId="0" fillId="0" borderId="0" xfId="0" applyBorder="1" applyAlignment="1">
      <alignment wrapText="1"/>
    </xf>
    <xf numFmtId="0" fontId="16" fillId="2" borderId="1" xfId="0" applyFont="1" applyFill="1" applyBorder="1" applyAlignment="1">
      <alignment horizontal="center" vertical="center"/>
    </xf>
    <xf numFmtId="1" fontId="16" fillId="2" borderId="4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/>
    <xf numFmtId="0" fontId="19" fillId="2" borderId="0" xfId="0" applyFont="1" applyFill="1" applyBorder="1"/>
    <xf numFmtId="0" fontId="19" fillId="2" borderId="0" xfId="0" applyFont="1" applyFill="1" applyBorder="1" applyAlignment="1"/>
    <xf numFmtId="0" fontId="5" fillId="2" borderId="8" xfId="0" applyFont="1" applyFill="1" applyBorder="1" applyAlignment="1" applyProtection="1">
      <alignment horizontal="center" vertical="center"/>
      <protection locked="0"/>
    </xf>
    <xf numFmtId="49" fontId="5" fillId="2" borderId="8" xfId="0" applyNumberFormat="1" applyFont="1" applyFill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>
      <alignment wrapText="1"/>
    </xf>
    <xf numFmtId="0" fontId="3" fillId="2" borderId="2" xfId="1" applyFont="1" applyFill="1" applyBorder="1" applyAlignment="1">
      <alignment horizontal="center" vertical="center"/>
    </xf>
    <xf numFmtId="49" fontId="3" fillId="2" borderId="17" xfId="1" applyNumberFormat="1" applyFont="1" applyFill="1" applyBorder="1" applyAlignment="1">
      <alignment horizontal="center"/>
    </xf>
    <xf numFmtId="49" fontId="3" fillId="2" borderId="11" xfId="1" applyNumberFormat="1" applyFont="1" applyFill="1" applyBorder="1" applyAlignment="1">
      <alignment horizontal="center" vertical="center"/>
    </xf>
    <xf numFmtId="49" fontId="3" fillId="2" borderId="18" xfId="1" applyNumberFormat="1" applyFont="1" applyFill="1" applyBorder="1" applyAlignment="1">
      <alignment horizontal="center" vertical="center"/>
    </xf>
    <xf numFmtId="49" fontId="3" fillId="2" borderId="11" xfId="1" applyNumberFormat="1" applyFont="1" applyFill="1" applyBorder="1" applyAlignment="1">
      <alignment horizontal="center"/>
    </xf>
    <xf numFmtId="0" fontId="12" fillId="2" borderId="6" xfId="0" applyFont="1" applyFill="1" applyBorder="1" applyAlignment="1"/>
    <xf numFmtId="49" fontId="3" fillId="2" borderId="7" xfId="1" applyNumberFormat="1" applyFont="1" applyFill="1" applyBorder="1" applyAlignment="1">
      <alignment horizontal="center" vertical="center" wrapText="1"/>
    </xf>
    <xf numFmtId="49" fontId="3" fillId="2" borderId="17" xfId="1" applyNumberFormat="1" applyFont="1" applyFill="1" applyBorder="1" applyAlignment="1">
      <alignment horizontal="center" vertical="center"/>
    </xf>
    <xf numFmtId="49" fontId="3" fillId="2" borderId="11" xfId="1" applyNumberFormat="1" applyFont="1" applyFill="1" applyBorder="1" applyAlignment="1">
      <alignment horizontal="right" vertical="center"/>
    </xf>
    <xf numFmtId="49" fontId="3" fillId="2" borderId="11" xfId="1" applyNumberFormat="1" applyFont="1" applyFill="1" applyBorder="1" applyAlignment="1">
      <alignment horizontal="left"/>
    </xf>
    <xf numFmtId="0" fontId="1" fillId="2" borderId="13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13" fillId="2" borderId="6" xfId="0" applyFont="1" applyFill="1" applyBorder="1" applyAlignment="1"/>
    <xf numFmtId="0" fontId="16" fillId="2" borderId="7" xfId="1" applyFont="1" applyFill="1" applyBorder="1" applyAlignment="1">
      <alignment vertical="center"/>
    </xf>
    <xf numFmtId="0" fontId="3" fillId="2" borderId="23" xfId="1" applyFont="1" applyFill="1" applyBorder="1" applyAlignment="1">
      <alignment vertical="center"/>
    </xf>
    <xf numFmtId="0" fontId="3" fillId="2" borderId="24" xfId="1" applyFont="1" applyFill="1" applyBorder="1" applyAlignment="1">
      <alignment vertical="center"/>
    </xf>
    <xf numFmtId="0" fontId="3" fillId="2" borderId="25" xfId="1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3" fillId="2" borderId="22" xfId="1" applyFont="1" applyFill="1" applyBorder="1" applyAlignment="1">
      <alignment vertical="center"/>
    </xf>
    <xf numFmtId="0" fontId="2" fillId="2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vertical="center"/>
    </xf>
    <xf numFmtId="0" fontId="20" fillId="0" borderId="0" xfId="0" applyFont="1" applyBorder="1"/>
    <xf numFmtId="0" fontId="13" fillId="2" borderId="29" xfId="1" applyFont="1" applyFill="1" applyBorder="1" applyAlignment="1"/>
    <xf numFmtId="0" fontId="6" fillId="2" borderId="29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 wrapText="1"/>
    </xf>
    <xf numFmtId="165" fontId="5" fillId="2" borderId="13" xfId="0" applyNumberFormat="1" applyFont="1" applyFill="1" applyBorder="1" applyAlignment="1" applyProtection="1">
      <alignment horizontal="center" vertical="center"/>
      <protection locked="0"/>
    </xf>
    <xf numFmtId="165" fontId="5" fillId="2" borderId="8" xfId="0" applyNumberFormat="1" applyFont="1" applyFill="1" applyBorder="1" applyAlignment="1" applyProtection="1">
      <alignment horizontal="center" vertical="center"/>
      <protection locked="0"/>
    </xf>
    <xf numFmtId="165" fontId="3" fillId="2" borderId="3" xfId="0" applyNumberFormat="1" applyFont="1" applyFill="1" applyBorder="1" applyAlignment="1">
      <alignment horizontal="center" vertical="center" wrapText="1"/>
    </xf>
    <xf numFmtId="165" fontId="2" fillId="2" borderId="2" xfId="2" applyNumberFormat="1" applyFont="1" applyFill="1" applyBorder="1" applyAlignment="1">
      <alignment horizontal="left" vertical="center"/>
    </xf>
    <xf numFmtId="165" fontId="2" fillId="2" borderId="3" xfId="2" applyNumberFormat="1" applyFont="1" applyFill="1" applyBorder="1" applyAlignment="1">
      <alignment vertical="center"/>
    </xf>
    <xf numFmtId="165" fontId="2" fillId="2" borderId="2" xfId="2" applyNumberFormat="1" applyFont="1" applyFill="1" applyBorder="1" applyAlignment="1">
      <alignment vertical="center"/>
    </xf>
    <xf numFmtId="165" fontId="2" fillId="2" borderId="2" xfId="0" applyNumberFormat="1" applyFont="1" applyFill="1" applyBorder="1" applyAlignment="1">
      <alignment vertical="center"/>
    </xf>
    <xf numFmtId="165" fontId="2" fillId="2" borderId="3" xfId="3" applyNumberFormat="1" applyFont="1" applyFill="1" applyBorder="1" applyAlignment="1" applyProtection="1">
      <alignment vertical="center"/>
    </xf>
    <xf numFmtId="165" fontId="2" fillId="2" borderId="2" xfId="3" applyNumberFormat="1" applyFont="1" applyFill="1" applyBorder="1" applyAlignment="1" applyProtection="1">
      <alignment vertical="center"/>
    </xf>
    <xf numFmtId="165" fontId="2" fillId="2" borderId="2" xfId="3" applyNumberFormat="1" applyFont="1" applyFill="1" applyBorder="1" applyAlignment="1" applyProtection="1"/>
    <xf numFmtId="165" fontId="2" fillId="2" borderId="3" xfId="3" applyNumberFormat="1" applyFont="1" applyFill="1" applyBorder="1" applyAlignment="1" applyProtection="1"/>
    <xf numFmtId="165" fontId="2" fillId="2" borderId="3" xfId="2" applyNumberFormat="1" applyFont="1" applyFill="1" applyBorder="1" applyAlignment="1"/>
    <xf numFmtId="165" fontId="2" fillId="2" borderId="3" xfId="0" applyNumberFormat="1" applyFont="1" applyFill="1" applyBorder="1" applyAlignment="1">
      <alignment vertical="center"/>
    </xf>
    <xf numFmtId="165" fontId="3" fillId="2" borderId="3" xfId="2" applyNumberFormat="1" applyFont="1" applyFill="1" applyBorder="1" applyAlignment="1">
      <alignment vertical="center"/>
    </xf>
    <xf numFmtId="165" fontId="2" fillId="2" borderId="2" xfId="0" applyNumberFormat="1" applyFont="1" applyFill="1" applyBorder="1" applyAlignment="1"/>
    <xf numFmtId="165" fontId="2" fillId="2" borderId="10" xfId="3" applyNumberFormat="1" applyFont="1" applyFill="1" applyBorder="1" applyAlignment="1" applyProtection="1">
      <alignment vertical="center"/>
    </xf>
    <xf numFmtId="165" fontId="2" fillId="2" borderId="7" xfId="3" applyNumberFormat="1" applyFont="1" applyFill="1" applyBorder="1" applyAlignment="1" applyProtection="1">
      <alignment vertical="center"/>
    </xf>
    <xf numFmtId="165" fontId="3" fillId="2" borderId="7" xfId="2" applyNumberFormat="1" applyFont="1" applyFill="1" applyBorder="1" applyAlignment="1">
      <alignment vertical="center"/>
    </xf>
    <xf numFmtId="165" fontId="2" fillId="2" borderId="9" xfId="3" applyNumberFormat="1" applyFont="1" applyFill="1" applyBorder="1" applyAlignment="1" applyProtection="1"/>
    <xf numFmtId="165" fontId="2" fillId="2" borderId="6" xfId="3" applyNumberFormat="1" applyFont="1" applyFill="1" applyBorder="1" applyAlignment="1" applyProtection="1"/>
    <xf numFmtId="165" fontId="2" fillId="2" borderId="6" xfId="2" applyNumberFormat="1" applyFont="1" applyFill="1" applyBorder="1" applyAlignment="1"/>
    <xf numFmtId="165" fontId="5" fillId="2" borderId="9" xfId="0" applyNumberFormat="1" applyFont="1" applyFill="1" applyBorder="1" applyAlignment="1"/>
    <xf numFmtId="165" fontId="2" fillId="2" borderId="5" xfId="2" applyNumberFormat="1" applyFont="1" applyFill="1" applyBorder="1" applyAlignment="1"/>
    <xf numFmtId="165" fontId="2" fillId="2" borderId="1" xfId="2" applyNumberFormat="1" applyFont="1" applyFill="1" applyBorder="1" applyAlignment="1">
      <alignment vertical="center"/>
    </xf>
    <xf numFmtId="165" fontId="2" fillId="2" borderId="1" xfId="3" applyNumberFormat="1" applyFont="1" applyFill="1" applyBorder="1" applyAlignment="1" applyProtection="1">
      <alignment vertical="center"/>
    </xf>
    <xf numFmtId="165" fontId="3" fillId="2" borderId="3" xfId="3" applyNumberFormat="1" applyFont="1" applyFill="1" applyBorder="1" applyAlignment="1" applyProtection="1">
      <alignment vertical="center"/>
    </xf>
    <xf numFmtId="165" fontId="3" fillId="2" borderId="1" xfId="2" applyNumberFormat="1" applyFont="1" applyFill="1" applyBorder="1" applyAlignment="1">
      <alignment vertical="center"/>
    </xf>
    <xf numFmtId="165" fontId="2" fillId="2" borderId="1" xfId="2" applyNumberFormat="1" applyFont="1" applyFill="1" applyBorder="1" applyAlignment="1"/>
    <xf numFmtId="165" fontId="2" fillId="2" borderId="10" xfId="0" applyNumberFormat="1" applyFont="1" applyFill="1" applyBorder="1" applyAlignment="1">
      <alignment vertical="center"/>
    </xf>
    <xf numFmtId="165" fontId="2" fillId="2" borderId="7" xfId="0" applyNumberFormat="1" applyFont="1" applyFill="1" applyBorder="1" applyAlignment="1">
      <alignment vertical="center"/>
    </xf>
    <xf numFmtId="165" fontId="3" fillId="2" borderId="4" xfId="2" applyNumberFormat="1" applyFont="1" applyFill="1" applyBorder="1" applyAlignment="1">
      <alignment vertical="center"/>
    </xf>
    <xf numFmtId="165" fontId="2" fillId="2" borderId="9" xfId="0" applyNumberFormat="1" applyFont="1" applyFill="1" applyBorder="1" applyAlignment="1">
      <alignment vertical="center"/>
    </xf>
    <xf numFmtId="165" fontId="2" fillId="2" borderId="6" xfId="0" applyNumberFormat="1" applyFont="1" applyFill="1" applyBorder="1" applyAlignment="1">
      <alignment vertical="center"/>
    </xf>
    <xf numFmtId="165" fontId="2" fillId="2" borderId="5" xfId="2" applyNumberFormat="1" applyFont="1" applyFill="1" applyBorder="1" applyAlignment="1">
      <alignment vertical="center"/>
    </xf>
    <xf numFmtId="165" fontId="2" fillId="2" borderId="2" xfId="0" applyNumberFormat="1" applyFont="1" applyFill="1" applyBorder="1" applyAlignment="1">
      <alignment horizontal="right" vertical="center"/>
    </xf>
    <xf numFmtId="165" fontId="2" fillId="2" borderId="3" xfId="3" applyNumberFormat="1" applyFont="1" applyFill="1" applyBorder="1" applyAlignment="1" applyProtection="1">
      <alignment horizontal="right" vertical="center"/>
    </xf>
    <xf numFmtId="165" fontId="2" fillId="2" borderId="1" xfId="2" applyNumberFormat="1" applyFont="1" applyFill="1" applyBorder="1" applyAlignment="1">
      <alignment horizontal="right" vertical="center"/>
    </xf>
    <xf numFmtId="165" fontId="3" fillId="2" borderId="1" xfId="0" applyNumberFormat="1" applyFont="1" applyFill="1" applyBorder="1" applyAlignment="1">
      <alignment vertical="center"/>
    </xf>
    <xf numFmtId="165" fontId="2" fillId="2" borderId="2" xfId="2" applyNumberFormat="1" applyFont="1" applyFill="1" applyBorder="1" applyAlignment="1">
      <alignment wrapText="1"/>
    </xf>
    <xf numFmtId="165" fontId="2" fillId="2" borderId="3" xfId="2" applyNumberFormat="1" applyFont="1" applyFill="1" applyBorder="1" applyAlignment="1">
      <alignment wrapText="1"/>
    </xf>
    <xf numFmtId="165" fontId="2" fillId="2" borderId="1" xfId="2" applyNumberFormat="1" applyFont="1" applyFill="1" applyBorder="1" applyAlignment="1">
      <alignment wrapText="1"/>
    </xf>
    <xf numFmtId="165" fontId="2" fillId="2" borderId="3" xfId="2" applyNumberFormat="1" applyFont="1" applyFill="1" applyBorder="1" applyAlignment="1">
      <alignment vertical="center" wrapText="1"/>
    </xf>
    <xf numFmtId="165" fontId="2" fillId="2" borderId="1" xfId="2" applyNumberFormat="1" applyFont="1" applyFill="1" applyBorder="1" applyAlignment="1">
      <alignment vertical="center" wrapText="1"/>
    </xf>
    <xf numFmtId="165" fontId="3" fillId="2" borderId="1" xfId="2" applyNumberFormat="1" applyFont="1" applyFill="1" applyBorder="1" applyAlignment="1">
      <alignment vertical="center" wrapText="1"/>
    </xf>
    <xf numFmtId="165" fontId="3" fillId="2" borderId="4" xfId="2" applyNumberFormat="1" applyFont="1" applyFill="1" applyBorder="1" applyAlignment="1">
      <alignment vertical="center" wrapText="1"/>
    </xf>
    <xf numFmtId="165" fontId="2" fillId="2" borderId="9" xfId="0" applyNumberFormat="1" applyFont="1" applyFill="1" applyBorder="1" applyAlignment="1"/>
    <xf numFmtId="165" fontId="2" fillId="2" borderId="6" xfId="0" applyNumberFormat="1" applyFont="1" applyFill="1" applyBorder="1" applyAlignment="1"/>
    <xf numFmtId="165" fontId="2" fillId="2" borderId="6" xfId="2" applyNumberFormat="1" applyFont="1" applyFill="1" applyBorder="1" applyAlignment="1">
      <alignment wrapText="1"/>
    </xf>
    <xf numFmtId="165" fontId="3" fillId="2" borderId="7" xfId="2" applyNumberFormat="1" applyFont="1" applyFill="1" applyBorder="1" applyAlignment="1">
      <alignment vertical="center" wrapText="1"/>
    </xf>
    <xf numFmtId="165" fontId="2" fillId="2" borderId="9" xfId="2" applyNumberFormat="1" applyFont="1" applyFill="1" applyBorder="1" applyAlignment="1"/>
    <xf numFmtId="165" fontId="2" fillId="2" borderId="2" xfId="3" applyNumberFormat="1" applyFont="1" applyFill="1" applyBorder="1" applyAlignment="1" applyProtection="1">
      <alignment horizontal="left"/>
    </xf>
    <xf numFmtId="165" fontId="2" fillId="2" borderId="3" xfId="3" applyNumberFormat="1" applyFont="1" applyFill="1" applyBorder="1" applyAlignment="1" applyProtection="1">
      <alignment horizontal="left"/>
    </xf>
    <xf numFmtId="165" fontId="2" fillId="2" borderId="1" xfId="2" applyNumberFormat="1" applyFont="1" applyFill="1" applyBorder="1" applyAlignment="1">
      <alignment horizontal="left" wrapText="1"/>
    </xf>
    <xf numFmtId="165" fontId="2" fillId="2" borderId="3" xfId="3" applyNumberFormat="1" applyFont="1" applyFill="1" applyBorder="1" applyAlignment="1" applyProtection="1">
      <alignment vertical="top"/>
    </xf>
    <xf numFmtId="165" fontId="3" fillId="2" borderId="3" xfId="2" applyNumberFormat="1" applyFont="1" applyFill="1" applyBorder="1" applyAlignment="1">
      <alignment vertical="top"/>
    </xf>
    <xf numFmtId="165" fontId="17" fillId="2" borderId="2" xfId="2" applyNumberFormat="1" applyFont="1" applyFill="1" applyBorder="1" applyAlignment="1">
      <alignment vertical="center"/>
    </xf>
    <xf numFmtId="165" fontId="17" fillId="2" borderId="3" xfId="2" applyNumberFormat="1" applyFont="1" applyFill="1" applyBorder="1" applyAlignment="1">
      <alignment vertical="center"/>
    </xf>
    <xf numFmtId="165" fontId="16" fillId="2" borderId="3" xfId="2" applyNumberFormat="1" applyFont="1" applyFill="1" applyBorder="1" applyAlignment="1">
      <alignment vertical="center"/>
    </xf>
    <xf numFmtId="165" fontId="17" fillId="2" borderId="10" xfId="2" applyNumberFormat="1" applyFont="1" applyFill="1" applyBorder="1" applyAlignment="1">
      <alignment vertical="center"/>
    </xf>
    <xf numFmtId="165" fontId="16" fillId="2" borderId="7" xfId="2" applyNumberFormat="1" applyFont="1" applyFill="1" applyBorder="1" applyAlignment="1">
      <alignment vertical="center"/>
    </xf>
    <xf numFmtId="165" fontId="19" fillId="2" borderId="0" xfId="0" applyNumberFormat="1" applyFont="1" applyFill="1" applyBorder="1"/>
    <xf numFmtId="165" fontId="23" fillId="2" borderId="3" xfId="0" applyNumberFormat="1" applyFont="1" applyFill="1" applyBorder="1" applyAlignment="1">
      <alignment vertical="center"/>
    </xf>
    <xf numFmtId="165" fontId="2" fillId="2" borderId="2" xfId="3" applyNumberFormat="1" applyFont="1" applyFill="1" applyBorder="1" applyAlignment="1" applyProtection="1">
      <alignment vertical="top"/>
    </xf>
    <xf numFmtId="0" fontId="3" fillId="2" borderId="1" xfId="0" applyFont="1" applyFill="1" applyBorder="1" applyAlignment="1">
      <alignment horizontal="center" vertical="top"/>
    </xf>
    <xf numFmtId="165" fontId="2" fillId="2" borderId="2" xfId="0" applyNumberFormat="1" applyFont="1" applyFill="1" applyBorder="1" applyAlignment="1">
      <alignment vertical="top"/>
    </xf>
    <xf numFmtId="0" fontId="8" fillId="2" borderId="29" xfId="1" applyFont="1" applyFill="1" applyBorder="1" applyAlignment="1">
      <alignment horizontal="center" vertical="center" wrapText="1"/>
    </xf>
    <xf numFmtId="0" fontId="3" fillId="2" borderId="29" xfId="1" applyFont="1" applyFill="1" applyBorder="1" applyAlignment="1">
      <alignment horizontal="center" vertical="center" wrapText="1"/>
    </xf>
    <xf numFmtId="0" fontId="9" fillId="2" borderId="29" xfId="1" applyFont="1" applyFill="1" applyBorder="1" applyAlignment="1">
      <alignment horizontal="left" vertical="center"/>
    </xf>
    <xf numFmtId="0" fontId="3" fillId="2" borderId="29" xfId="1" applyFont="1" applyFill="1" applyBorder="1" applyAlignment="1">
      <alignment vertical="center"/>
    </xf>
    <xf numFmtId="0" fontId="10" fillId="2" borderId="29" xfId="0" applyFont="1" applyFill="1" applyBorder="1" applyAlignment="1">
      <alignment vertical="center"/>
    </xf>
    <xf numFmtId="0" fontId="2" fillId="2" borderId="29" xfId="0" applyFont="1" applyFill="1" applyBorder="1" applyAlignment="1">
      <alignment horizontal="left" vertical="center" wrapText="1"/>
    </xf>
    <xf numFmtId="0" fontId="14" fillId="2" borderId="29" xfId="0" applyFont="1" applyFill="1" applyBorder="1" applyAlignment="1">
      <alignment vertical="top"/>
    </xf>
    <xf numFmtId="0" fontId="10" fillId="2" borderId="29" xfId="0" applyFont="1" applyFill="1" applyBorder="1" applyAlignment="1"/>
    <xf numFmtId="0" fontId="2" fillId="2" borderId="29" xfId="0" applyFont="1" applyFill="1" applyBorder="1" applyAlignment="1">
      <alignment vertical="center"/>
    </xf>
    <xf numFmtId="0" fontId="3" fillId="2" borderId="29" xfId="0" applyFont="1" applyFill="1" applyBorder="1" applyAlignment="1">
      <alignment vertical="top"/>
    </xf>
    <xf numFmtId="0" fontId="2" fillId="2" borderId="29" xfId="0" applyFont="1" applyFill="1" applyBorder="1" applyAlignment="1">
      <alignment vertical="center" wrapText="1"/>
    </xf>
    <xf numFmtId="0" fontId="22" fillId="2" borderId="29" xfId="0" applyFont="1" applyFill="1" applyBorder="1" applyAlignment="1">
      <alignment vertical="center" wrapText="1"/>
    </xf>
    <xf numFmtId="0" fontId="22" fillId="2" borderId="29" xfId="0" applyFont="1" applyFill="1" applyBorder="1" applyAlignment="1">
      <alignment vertical="center"/>
    </xf>
    <xf numFmtId="0" fontId="3" fillId="2" borderId="29" xfId="0" applyFont="1" applyFill="1" applyBorder="1" applyAlignment="1">
      <alignment vertical="center"/>
    </xf>
    <xf numFmtId="0" fontId="10" fillId="2" borderId="29" xfId="0" applyFont="1" applyFill="1" applyBorder="1" applyAlignment="1">
      <alignment wrapText="1"/>
    </xf>
    <xf numFmtId="0" fontId="2" fillId="2" borderId="31" xfId="0" applyFont="1" applyFill="1" applyBorder="1" applyAlignment="1">
      <alignment vertical="center"/>
    </xf>
    <xf numFmtId="165" fontId="23" fillId="2" borderId="2" xfId="0" applyNumberFormat="1" applyFont="1" applyFill="1" applyBorder="1" applyAlignment="1">
      <alignment vertical="center"/>
    </xf>
    <xf numFmtId="165" fontId="3" fillId="2" borderId="10" xfId="2" applyNumberFormat="1" applyFont="1" applyFill="1" applyBorder="1" applyAlignment="1">
      <alignment vertical="center"/>
    </xf>
    <xf numFmtId="165" fontId="2" fillId="2" borderId="7" xfId="2" applyNumberFormat="1" applyFont="1" applyFill="1" applyBorder="1" applyAlignment="1">
      <alignment vertical="center"/>
    </xf>
    <xf numFmtId="49" fontId="3" fillId="2" borderId="36" xfId="1" applyNumberFormat="1" applyFont="1" applyFill="1" applyBorder="1" applyAlignment="1">
      <alignment horizontal="center" vertical="center"/>
    </xf>
    <xf numFmtId="49" fontId="3" fillId="2" borderId="37" xfId="1" applyNumberFormat="1" applyFont="1" applyFill="1" applyBorder="1" applyAlignment="1">
      <alignment horizontal="center" vertical="center"/>
    </xf>
    <xf numFmtId="0" fontId="3" fillId="2" borderId="37" xfId="1" applyFont="1" applyFill="1" applyBorder="1" applyAlignment="1">
      <alignment vertical="center"/>
    </xf>
    <xf numFmtId="165" fontId="3" fillId="2" borderId="15" xfId="2" applyNumberFormat="1" applyFont="1" applyFill="1" applyBorder="1" applyAlignment="1">
      <alignment vertical="center"/>
    </xf>
    <xf numFmtId="165" fontId="2" fillId="2" borderId="37" xfId="2" applyNumberFormat="1" applyFont="1" applyFill="1" applyBorder="1" applyAlignment="1">
      <alignment vertical="center"/>
    </xf>
    <xf numFmtId="165" fontId="3" fillId="2" borderId="37" xfId="2" applyNumberFormat="1" applyFont="1" applyFill="1" applyBorder="1" applyAlignment="1">
      <alignment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7" xfId="1" applyFont="1" applyFill="1" applyBorder="1" applyAlignment="1">
      <alignment vertical="center"/>
    </xf>
    <xf numFmtId="165" fontId="3" fillId="2" borderId="10" xfId="3" applyNumberFormat="1" applyFont="1" applyFill="1" applyBorder="1" applyAlignment="1" applyProtection="1">
      <alignment vertical="center"/>
    </xf>
    <xf numFmtId="49" fontId="3" fillId="2" borderId="39" xfId="1" applyNumberFormat="1" applyFont="1" applyFill="1" applyBorder="1" applyAlignment="1">
      <alignment horizontal="center"/>
    </xf>
    <xf numFmtId="49" fontId="3" fillId="2" borderId="33" xfId="1" applyNumberFormat="1" applyFont="1" applyFill="1" applyBorder="1" applyAlignment="1">
      <alignment horizontal="center"/>
    </xf>
    <xf numFmtId="0" fontId="16" fillId="2" borderId="33" xfId="1" applyFont="1" applyFill="1" applyBorder="1" applyAlignment="1"/>
    <xf numFmtId="165" fontId="17" fillId="2" borderId="32" xfId="2" applyNumberFormat="1" applyFont="1" applyFill="1" applyBorder="1" applyAlignment="1"/>
    <xf numFmtId="165" fontId="17" fillId="2" borderId="33" xfId="2" applyNumberFormat="1" applyFont="1" applyFill="1" applyBorder="1" applyAlignment="1"/>
    <xf numFmtId="165" fontId="16" fillId="2" borderId="33" xfId="2" applyNumberFormat="1" applyFont="1" applyFill="1" applyBorder="1" applyAlignment="1"/>
    <xf numFmtId="0" fontId="16" fillId="2" borderId="34" xfId="0" applyFont="1" applyFill="1" applyBorder="1" applyAlignment="1">
      <alignment horizontal="center" vertical="center"/>
    </xf>
    <xf numFmtId="49" fontId="3" fillId="2" borderId="18" xfId="1" applyNumberFormat="1" applyFont="1" applyFill="1" applyBorder="1" applyAlignment="1">
      <alignment horizontal="center" vertical="top"/>
    </xf>
    <xf numFmtId="49" fontId="3" fillId="2" borderId="7" xfId="1" applyNumberFormat="1" applyFont="1" applyFill="1" applyBorder="1" applyAlignment="1">
      <alignment horizontal="center" vertical="top"/>
    </xf>
    <xf numFmtId="0" fontId="3" fillId="2" borderId="7" xfId="1" applyFont="1" applyFill="1" applyBorder="1" applyAlignment="1">
      <alignment vertical="top"/>
    </xf>
    <xf numFmtId="165" fontId="3" fillId="2" borderId="10" xfId="3" applyNumberFormat="1" applyFont="1" applyFill="1" applyBorder="1" applyAlignment="1" applyProtection="1">
      <alignment vertical="top"/>
    </xf>
    <xf numFmtId="165" fontId="2" fillId="2" borderId="7" xfId="3" applyNumberFormat="1" applyFont="1" applyFill="1" applyBorder="1" applyAlignment="1" applyProtection="1">
      <alignment vertical="top"/>
    </xf>
    <xf numFmtId="165" fontId="3" fillId="2" borderId="7" xfId="2" applyNumberFormat="1" applyFont="1" applyFill="1" applyBorder="1" applyAlignment="1">
      <alignment vertical="top"/>
    </xf>
    <xf numFmtId="165" fontId="25" fillId="2" borderId="2" xfId="2" applyNumberFormat="1" applyFont="1" applyFill="1" applyBorder="1" applyAlignment="1"/>
    <xf numFmtId="165" fontId="24" fillId="2" borderId="2" xfId="0" applyNumberFormat="1" applyFont="1" applyFill="1" applyBorder="1" applyAlignment="1">
      <alignment vertical="center"/>
    </xf>
    <xf numFmtId="49" fontId="4" fillId="2" borderId="3" xfId="0" applyNumberFormat="1" applyFont="1" applyFill="1" applyBorder="1" applyAlignment="1">
      <alignment horizontal="center"/>
    </xf>
    <xf numFmtId="49" fontId="3" fillId="2" borderId="3" xfId="0" applyNumberFormat="1" applyFont="1" applyFill="1" applyBorder="1" applyAlignment="1">
      <alignment horizontal="center" wrapText="1"/>
    </xf>
    <xf numFmtId="165" fontId="3" fillId="2" borderId="2" xfId="2" applyNumberFormat="1" applyFont="1" applyFill="1" applyBorder="1" applyAlignment="1">
      <alignment horizontal="center" vertical="center" wrapText="1"/>
    </xf>
    <xf numFmtId="165" fontId="3" fillId="2" borderId="3" xfId="2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/>
    <xf numFmtId="0" fontId="3" fillId="2" borderId="23" xfId="1" applyFont="1" applyFill="1" applyBorder="1" applyAlignment="1">
      <alignment horizontal="center" vertical="center"/>
    </xf>
    <xf numFmtId="0" fontId="3" fillId="2" borderId="24" xfId="1" applyFont="1" applyFill="1" applyBorder="1" applyAlignment="1">
      <alignment horizontal="center" vertical="center"/>
    </xf>
    <xf numFmtId="0" fontId="3" fillId="2" borderId="25" xfId="1" applyFont="1" applyFill="1" applyBorder="1" applyAlignment="1">
      <alignment horizontal="center" vertical="center"/>
    </xf>
    <xf numFmtId="0" fontId="0" fillId="2" borderId="0" xfId="0" applyFill="1" applyBorder="1"/>
    <xf numFmtId="0" fontId="0" fillId="2" borderId="0" xfId="0" applyFill="1" applyBorder="1" applyAlignment="1">
      <alignment wrapText="1"/>
    </xf>
    <xf numFmtId="165" fontId="0" fillId="2" borderId="0" xfId="0" applyNumberFormat="1" applyFill="1" applyBorder="1"/>
    <xf numFmtId="0" fontId="28" fillId="2" borderId="0" xfId="0" applyFont="1" applyFill="1"/>
    <xf numFmtId="0" fontId="20" fillId="2" borderId="0" xfId="0" applyFont="1" applyFill="1" applyBorder="1"/>
    <xf numFmtId="0" fontId="27" fillId="2" borderId="0" xfId="0" applyFont="1" applyFill="1"/>
    <xf numFmtId="165" fontId="3" fillId="2" borderId="3" xfId="2" applyNumberFormat="1" applyFont="1" applyFill="1" applyBorder="1" applyAlignment="1">
      <alignment vertical="center" wrapText="1"/>
    </xf>
    <xf numFmtId="165" fontId="17" fillId="2" borderId="7" xfId="2" applyNumberFormat="1" applyFont="1" applyFill="1" applyBorder="1" applyAlignment="1">
      <alignment vertical="center"/>
    </xf>
    <xf numFmtId="4" fontId="0" fillId="2" borderId="0" xfId="0" applyNumberFormat="1" applyFill="1"/>
    <xf numFmtId="165" fontId="20" fillId="2" borderId="0" xfId="0" applyNumberFormat="1" applyFont="1" applyFill="1" applyBorder="1"/>
    <xf numFmtId="0" fontId="17" fillId="2" borderId="0" xfId="0" applyFont="1" applyFill="1" applyBorder="1" applyAlignment="1">
      <alignment horizontal="right"/>
    </xf>
    <xf numFmtId="14" fontId="4" fillId="2" borderId="12" xfId="0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165" fontId="3" fillId="2" borderId="3" xfId="2" applyNumberFormat="1" applyFont="1" applyFill="1" applyBorder="1" applyAlignment="1">
      <alignment horizontal="center" vertical="center" wrapText="1"/>
    </xf>
    <xf numFmtId="0" fontId="14" fillId="2" borderId="17" xfId="1" applyFont="1" applyFill="1" applyBorder="1" applyAlignment="1">
      <alignment horizontal="center" wrapText="1"/>
    </xf>
    <xf numFmtId="0" fontId="14" fillId="2" borderId="6" xfId="1" applyFont="1" applyFill="1" applyBorder="1" applyAlignment="1">
      <alignment horizontal="center" wrapText="1"/>
    </xf>
    <xf numFmtId="0" fontId="15" fillId="2" borderId="17" xfId="1" applyFont="1" applyFill="1" applyBorder="1" applyAlignment="1">
      <alignment horizontal="center"/>
    </xf>
    <xf numFmtId="0" fontId="15" fillId="2" borderId="6" xfId="1" applyFont="1" applyFill="1" applyBorder="1" applyAlignment="1">
      <alignment horizontal="center"/>
    </xf>
    <xf numFmtId="0" fontId="3" fillId="2" borderId="9" xfId="0" applyFont="1" applyFill="1" applyBorder="1" applyAlignment="1"/>
    <xf numFmtId="0" fontId="3" fillId="2" borderId="6" xfId="0" applyFont="1" applyFill="1" applyBorder="1" applyAlignment="1"/>
    <xf numFmtId="0" fontId="3" fillId="2" borderId="30" xfId="0" applyFont="1" applyFill="1" applyBorder="1" applyAlignment="1"/>
    <xf numFmtId="0" fontId="4" fillId="2" borderId="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0" xfId="1" applyFont="1" applyFill="1" applyBorder="1" applyAlignment="1">
      <alignment horizontal="center" vertical="center" textRotation="255" wrapText="1"/>
    </xf>
    <xf numFmtId="0" fontId="3" fillId="2" borderId="27" xfId="1" applyFont="1" applyFill="1" applyBorder="1" applyAlignment="1">
      <alignment horizontal="center" vertical="center" textRotation="255" wrapText="1"/>
    </xf>
    <xf numFmtId="0" fontId="3" fillId="2" borderId="28" xfId="1" applyFont="1" applyFill="1" applyBorder="1" applyAlignment="1">
      <alignment horizontal="center" vertical="center" textRotation="255" wrapText="1"/>
    </xf>
    <xf numFmtId="0" fontId="3" fillId="2" borderId="15" xfId="1" applyFont="1" applyFill="1" applyBorder="1" applyAlignment="1">
      <alignment horizontal="center" vertical="center"/>
    </xf>
    <xf numFmtId="0" fontId="3" fillId="2" borderId="16" xfId="1" applyFont="1" applyFill="1" applyBorder="1" applyAlignment="1">
      <alignment horizontal="center" vertical="center"/>
    </xf>
    <xf numFmtId="0" fontId="3" fillId="2" borderId="26" xfId="1" applyFont="1" applyFill="1" applyBorder="1" applyAlignment="1">
      <alignment horizontal="center" vertical="center"/>
    </xf>
    <xf numFmtId="0" fontId="3" fillId="2" borderId="27" xfId="1" applyFont="1" applyFill="1" applyBorder="1" applyAlignment="1">
      <alignment horizontal="center" vertical="center"/>
    </xf>
    <xf numFmtId="0" fontId="3" fillId="2" borderId="35" xfId="1" applyFont="1" applyFill="1" applyBorder="1" applyAlignment="1">
      <alignment horizontal="center" vertical="center"/>
    </xf>
    <xf numFmtId="0" fontId="3" fillId="2" borderId="23" xfId="1" applyFont="1" applyFill="1" applyBorder="1" applyAlignment="1">
      <alignment horizontal="center" vertical="center"/>
    </xf>
    <xf numFmtId="0" fontId="3" fillId="2" borderId="24" xfId="1" applyFont="1" applyFill="1" applyBorder="1" applyAlignment="1">
      <alignment horizontal="center" vertical="center"/>
    </xf>
    <xf numFmtId="0" fontId="3" fillId="2" borderId="25" xfId="1" applyFont="1" applyFill="1" applyBorder="1" applyAlignment="1">
      <alignment horizontal="center" vertical="center"/>
    </xf>
  </cellXfs>
  <cellStyles count="4">
    <cellStyle name="Ezres 2" xfId="3" xr:uid="{00000000-0005-0000-0000-000000000000}"/>
    <cellStyle name="Normál" xfId="0" builtinId="0"/>
    <cellStyle name="Normál 2" xfId="1" xr:uid="{00000000-0005-0000-0000-000002000000}"/>
    <cellStyle name="Normál 5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9"/>
  <sheetViews>
    <sheetView tabSelected="1" view="pageBreakPreview" topLeftCell="A154" zoomScale="87" zoomScaleNormal="50" zoomScaleSheetLayoutView="87" workbookViewId="0">
      <selection activeCell="H164" sqref="H164"/>
    </sheetView>
  </sheetViews>
  <sheetFormatPr defaultRowHeight="15" x14ac:dyDescent="0.25"/>
  <cols>
    <col min="1" max="1" width="6.7109375" style="48" customWidth="1"/>
    <col min="2" max="2" width="8.140625" style="48" customWidth="1"/>
    <col min="3" max="3" width="9.28515625" style="48" customWidth="1"/>
    <col min="4" max="5" width="7.28515625" style="48" customWidth="1"/>
    <col min="6" max="6" width="14.140625" style="48" customWidth="1"/>
    <col min="7" max="7" width="90.5703125" style="49" customWidth="1"/>
    <col min="8" max="8" width="30.42578125" style="142" customWidth="1"/>
    <col min="9" max="9" width="28.28515625" style="142" customWidth="1"/>
    <col min="10" max="10" width="29" style="142" customWidth="1"/>
    <col min="11" max="11" width="6.5703125" style="74" customWidth="1"/>
    <col min="12" max="12" width="33.85546875" style="198" customWidth="1"/>
    <col min="13" max="21" width="9.140625" style="198"/>
    <col min="22" max="16384" width="9.140625" style="7"/>
  </cols>
  <sheetData>
    <row r="1" spans="1:21" ht="36" customHeight="1" x14ac:dyDescent="0.35">
      <c r="A1" s="208" t="s">
        <v>161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</row>
    <row r="2" spans="1:21" ht="101.25" customHeight="1" x14ac:dyDescent="0.25">
      <c r="A2" s="219" t="s">
        <v>0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</row>
    <row r="3" spans="1:21" ht="117" customHeight="1" x14ac:dyDescent="0.25">
      <c r="A3" s="219" t="s">
        <v>162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</row>
    <row r="4" spans="1:21" ht="57" customHeight="1" thickBot="1" x14ac:dyDescent="0.3">
      <c r="A4" s="209" t="s">
        <v>160</v>
      </c>
      <c r="B4" s="209"/>
      <c r="C4" s="209"/>
      <c r="D4" s="209"/>
      <c r="E4" s="209"/>
      <c r="F4" s="209"/>
      <c r="G4" s="209"/>
      <c r="H4" s="209"/>
      <c r="I4" s="209"/>
      <c r="J4" s="209"/>
      <c r="K4" s="209"/>
    </row>
    <row r="5" spans="1:21" ht="21" thickBot="1" x14ac:dyDescent="0.3">
      <c r="A5" s="64"/>
      <c r="B5" s="50" t="s">
        <v>1</v>
      </c>
      <c r="C5" s="50" t="s">
        <v>2</v>
      </c>
      <c r="D5" s="50" t="s">
        <v>3</v>
      </c>
      <c r="E5" s="50" t="s">
        <v>4</v>
      </c>
      <c r="F5" s="51" t="s">
        <v>5</v>
      </c>
      <c r="G5" s="50" t="s">
        <v>6</v>
      </c>
      <c r="H5" s="82" t="s">
        <v>139</v>
      </c>
      <c r="I5" s="83" t="s">
        <v>140</v>
      </c>
      <c r="J5" s="83" t="s">
        <v>141</v>
      </c>
      <c r="K5" s="52" t="s">
        <v>142</v>
      </c>
    </row>
    <row r="6" spans="1:21" ht="44.25" customHeight="1" x14ac:dyDescent="0.3">
      <c r="A6" s="80">
        <v>1</v>
      </c>
      <c r="B6" s="216"/>
      <c r="C6" s="217"/>
      <c r="D6" s="217"/>
      <c r="E6" s="217"/>
      <c r="F6" s="217"/>
      <c r="G6" s="218"/>
      <c r="H6" s="220" t="s">
        <v>163</v>
      </c>
      <c r="I6" s="221"/>
      <c r="J6" s="221"/>
      <c r="K6" s="222"/>
    </row>
    <row r="7" spans="1:21" s="43" customFormat="1" ht="40.5" customHeight="1" x14ac:dyDescent="0.3">
      <c r="A7" s="81">
        <v>2</v>
      </c>
      <c r="B7" s="53"/>
      <c r="C7" s="8"/>
      <c r="D7" s="8"/>
      <c r="E7" s="8"/>
      <c r="F7" s="8"/>
      <c r="G7" s="147" t="s">
        <v>7</v>
      </c>
      <c r="H7" s="210" t="s">
        <v>8</v>
      </c>
      <c r="I7" s="211"/>
      <c r="J7" s="84" t="s">
        <v>150</v>
      </c>
      <c r="K7" s="46" t="s">
        <v>9</v>
      </c>
      <c r="L7" s="199"/>
      <c r="M7" s="199"/>
      <c r="N7" s="199"/>
      <c r="O7" s="199"/>
      <c r="P7" s="199"/>
      <c r="Q7" s="199"/>
      <c r="R7" s="199"/>
      <c r="S7" s="199"/>
      <c r="T7" s="199"/>
      <c r="U7" s="199"/>
    </row>
    <row r="8" spans="1:21" ht="60.75" x14ac:dyDescent="0.25">
      <c r="A8" s="80">
        <v>3</v>
      </c>
      <c r="B8" s="54" t="s">
        <v>10</v>
      </c>
      <c r="C8" s="2" t="s">
        <v>11</v>
      </c>
      <c r="D8" s="8" t="s">
        <v>12</v>
      </c>
      <c r="E8" s="8"/>
      <c r="F8" s="8" t="s">
        <v>13</v>
      </c>
      <c r="G8" s="148" t="s">
        <v>14</v>
      </c>
      <c r="H8" s="192" t="s">
        <v>15</v>
      </c>
      <c r="I8" s="193" t="s">
        <v>16</v>
      </c>
      <c r="J8" s="193" t="s">
        <v>17</v>
      </c>
      <c r="K8" s="46" t="s">
        <v>18</v>
      </c>
    </row>
    <row r="9" spans="1:21" ht="31.5" customHeight="1" x14ac:dyDescent="0.25">
      <c r="A9" s="81">
        <v>4</v>
      </c>
      <c r="B9" s="226" t="s">
        <v>129</v>
      </c>
      <c r="C9" s="9" t="s">
        <v>19</v>
      </c>
      <c r="D9" s="9"/>
      <c r="E9" s="9"/>
      <c r="F9" s="10"/>
      <c r="G9" s="149"/>
      <c r="H9" s="85"/>
      <c r="I9" s="86"/>
      <c r="J9" s="86"/>
      <c r="K9" s="1"/>
    </row>
    <row r="10" spans="1:21" ht="20.25" x14ac:dyDescent="0.25">
      <c r="A10" s="80">
        <v>5</v>
      </c>
      <c r="B10" s="227"/>
      <c r="C10" s="2" t="s">
        <v>20</v>
      </c>
      <c r="D10" s="2" t="s">
        <v>21</v>
      </c>
      <c r="E10" s="2"/>
      <c r="F10" s="2" t="s">
        <v>22</v>
      </c>
      <c r="G10" s="150" t="s">
        <v>23</v>
      </c>
      <c r="H10" s="87"/>
      <c r="I10" s="86"/>
      <c r="J10" s="86"/>
      <c r="K10" s="1"/>
    </row>
    <row r="11" spans="1:21" ht="31.5" customHeight="1" x14ac:dyDescent="0.3">
      <c r="A11" s="81">
        <v>6</v>
      </c>
      <c r="B11" s="227"/>
      <c r="C11" s="2"/>
      <c r="D11" s="2"/>
      <c r="E11" s="11" t="s">
        <v>24</v>
      </c>
      <c r="F11" s="12"/>
      <c r="G11" s="151" t="s">
        <v>25</v>
      </c>
      <c r="H11" s="88"/>
      <c r="I11" s="89"/>
      <c r="J11" s="86"/>
      <c r="K11" s="1">
        <v>3</v>
      </c>
    </row>
    <row r="12" spans="1:21" ht="40.5" x14ac:dyDescent="0.3">
      <c r="A12" s="80">
        <v>7</v>
      </c>
      <c r="B12" s="227"/>
      <c r="C12" s="2"/>
      <c r="D12" s="2"/>
      <c r="E12" s="3"/>
      <c r="F12" s="12"/>
      <c r="G12" s="152" t="s">
        <v>26</v>
      </c>
      <c r="H12" s="90">
        <v>20067370</v>
      </c>
      <c r="I12" s="89"/>
      <c r="J12" s="86">
        <f>SUM(H12:I12)</f>
        <v>20067370</v>
      </c>
      <c r="K12" s="1"/>
    </row>
    <row r="13" spans="1:21" ht="35.25" customHeight="1" x14ac:dyDescent="0.3">
      <c r="A13" s="81">
        <v>8</v>
      </c>
      <c r="B13" s="227"/>
      <c r="C13" s="2"/>
      <c r="D13" s="2"/>
      <c r="E13" s="11"/>
      <c r="F13" s="12"/>
      <c r="G13" s="153" t="s">
        <v>27</v>
      </c>
      <c r="H13" s="146">
        <f>SUM(H12:H12)</f>
        <v>20067370</v>
      </c>
      <c r="I13" s="135"/>
      <c r="J13" s="136">
        <f>SUM(H13:I13)</f>
        <v>20067370</v>
      </c>
      <c r="K13" s="145"/>
    </row>
    <row r="14" spans="1:21" ht="33.75" customHeight="1" x14ac:dyDescent="0.3">
      <c r="A14" s="80">
        <v>9</v>
      </c>
      <c r="B14" s="227"/>
      <c r="C14" s="13"/>
      <c r="D14" s="13"/>
      <c r="E14" s="47" t="s">
        <v>28</v>
      </c>
      <c r="F14" s="12" t="s">
        <v>22</v>
      </c>
      <c r="G14" s="154" t="s">
        <v>29</v>
      </c>
      <c r="H14" s="91"/>
      <c r="I14" s="92"/>
      <c r="J14" s="93"/>
      <c r="K14" s="1"/>
    </row>
    <row r="15" spans="1:21" ht="26.25" customHeight="1" x14ac:dyDescent="0.3">
      <c r="A15" s="81">
        <v>10</v>
      </c>
      <c r="B15" s="227"/>
      <c r="C15" s="2"/>
      <c r="D15" s="2" t="s">
        <v>21</v>
      </c>
      <c r="E15" s="3"/>
      <c r="F15" s="12"/>
      <c r="G15" s="155" t="s">
        <v>30</v>
      </c>
      <c r="H15" s="90">
        <v>3913137</v>
      </c>
      <c r="I15" s="89"/>
      <c r="J15" s="86">
        <f>SUM(H15:I15)</f>
        <v>3913137</v>
      </c>
      <c r="K15" s="1"/>
    </row>
    <row r="16" spans="1:21" ht="35.25" customHeight="1" x14ac:dyDescent="0.3">
      <c r="A16" s="80">
        <v>11</v>
      </c>
      <c r="B16" s="227"/>
      <c r="C16" s="2"/>
      <c r="D16" s="2"/>
      <c r="E16" s="3"/>
      <c r="F16" s="12"/>
      <c r="G16" s="156" t="s">
        <v>31</v>
      </c>
      <c r="H16" s="144">
        <f>SUM(H15:H15)</f>
        <v>3913137</v>
      </c>
      <c r="I16" s="135"/>
      <c r="J16" s="136">
        <f>SUM(H16:I16)</f>
        <v>3913137</v>
      </c>
      <c r="K16" s="145"/>
    </row>
    <row r="17" spans="1:11" ht="30" customHeight="1" x14ac:dyDescent="0.3">
      <c r="A17" s="81">
        <v>12</v>
      </c>
      <c r="B17" s="227"/>
      <c r="C17" s="13"/>
      <c r="D17" s="13"/>
      <c r="E17" s="47" t="s">
        <v>32</v>
      </c>
      <c r="F17" s="12"/>
      <c r="G17" s="154" t="s">
        <v>33</v>
      </c>
      <c r="H17" s="91"/>
      <c r="I17" s="92"/>
      <c r="J17" s="93"/>
      <c r="K17" s="1"/>
    </row>
    <row r="18" spans="1:11" ht="20.25" x14ac:dyDescent="0.3">
      <c r="A18" s="80">
        <v>13</v>
      </c>
      <c r="B18" s="227"/>
      <c r="C18" s="2"/>
      <c r="D18" s="2" t="s">
        <v>21</v>
      </c>
      <c r="E18" s="3"/>
      <c r="F18" s="12" t="s">
        <v>22</v>
      </c>
      <c r="G18" s="155" t="s">
        <v>34</v>
      </c>
      <c r="H18" s="90">
        <v>10000000</v>
      </c>
      <c r="I18" s="89"/>
      <c r="J18" s="86">
        <f>SUM(H18:I18)</f>
        <v>10000000</v>
      </c>
      <c r="K18" s="1"/>
    </row>
    <row r="19" spans="1:11" ht="20.25" x14ac:dyDescent="0.3">
      <c r="A19" s="81">
        <v>14</v>
      </c>
      <c r="B19" s="227"/>
      <c r="C19" s="2"/>
      <c r="D19" s="2"/>
      <c r="E19" s="3"/>
      <c r="F19" s="12" t="s">
        <v>35</v>
      </c>
      <c r="G19" s="155" t="s">
        <v>36</v>
      </c>
      <c r="H19" s="90">
        <v>2000000</v>
      </c>
      <c r="I19" s="89"/>
      <c r="J19" s="86">
        <f t="shared" ref="J19:J21" si="0">SUM(H19:I19)</f>
        <v>2000000</v>
      </c>
      <c r="K19" s="1"/>
    </row>
    <row r="20" spans="1:11" ht="25.5" customHeight="1" x14ac:dyDescent="0.3">
      <c r="A20" s="80">
        <v>15</v>
      </c>
      <c r="B20" s="227"/>
      <c r="C20" s="2"/>
      <c r="D20" s="2"/>
      <c r="E20" s="3"/>
      <c r="F20" s="12" t="s">
        <v>37</v>
      </c>
      <c r="G20" s="157" t="s">
        <v>171</v>
      </c>
      <c r="H20" s="90">
        <v>1000000</v>
      </c>
      <c r="I20" s="89"/>
      <c r="J20" s="86">
        <f t="shared" si="0"/>
        <v>1000000</v>
      </c>
      <c r="K20" s="1"/>
    </row>
    <row r="21" spans="1:11" ht="20.25" x14ac:dyDescent="0.3">
      <c r="A21" s="81">
        <v>16</v>
      </c>
      <c r="B21" s="227"/>
      <c r="C21" s="2"/>
      <c r="D21" s="2"/>
      <c r="E21" s="3"/>
      <c r="F21" s="12" t="s">
        <v>38</v>
      </c>
      <c r="G21" s="155" t="s">
        <v>39</v>
      </c>
      <c r="H21" s="90">
        <v>3900000</v>
      </c>
      <c r="I21" s="89"/>
      <c r="J21" s="86">
        <f t="shared" si="0"/>
        <v>3900000</v>
      </c>
      <c r="K21" s="1"/>
    </row>
    <row r="22" spans="1:11" ht="41.25" customHeight="1" x14ac:dyDescent="0.3">
      <c r="A22" s="80">
        <v>17</v>
      </c>
      <c r="B22" s="227"/>
      <c r="C22" s="2"/>
      <c r="D22" s="2"/>
      <c r="E22" s="11"/>
      <c r="F22" s="12"/>
      <c r="G22" s="156" t="s">
        <v>40</v>
      </c>
      <c r="H22" s="144">
        <f>SUM(H18:H21)</f>
        <v>16900000</v>
      </c>
      <c r="I22" s="135"/>
      <c r="J22" s="136">
        <f>SUM(H22:I22)</f>
        <v>16900000</v>
      </c>
      <c r="K22" s="1"/>
    </row>
    <row r="23" spans="1:11" ht="30" customHeight="1" x14ac:dyDescent="0.3">
      <c r="A23" s="81">
        <v>18</v>
      </c>
      <c r="B23" s="227"/>
      <c r="C23" s="2"/>
      <c r="D23" s="2"/>
      <c r="E23" s="3" t="s">
        <v>41</v>
      </c>
      <c r="F23" s="12" t="s">
        <v>42</v>
      </c>
      <c r="G23" s="154" t="s">
        <v>43</v>
      </c>
      <c r="H23" s="90"/>
      <c r="I23" s="89"/>
      <c r="J23" s="86"/>
      <c r="K23" s="1"/>
    </row>
    <row r="24" spans="1:11" ht="30" customHeight="1" x14ac:dyDescent="0.4">
      <c r="A24" s="80">
        <v>19</v>
      </c>
      <c r="B24" s="227"/>
      <c r="C24" s="2"/>
      <c r="D24" s="2"/>
      <c r="E24" s="3"/>
      <c r="F24" s="190"/>
      <c r="G24" s="159" t="s">
        <v>152</v>
      </c>
      <c r="H24" s="188"/>
      <c r="I24" s="143">
        <v>178141559</v>
      </c>
      <c r="J24" s="86">
        <f t="shared" ref="J24:J29" si="1">SUM(H24:I24)</f>
        <v>178141559</v>
      </c>
      <c r="K24" s="1"/>
    </row>
    <row r="25" spans="1:11" ht="37.5" x14ac:dyDescent="0.3">
      <c r="A25" s="81">
        <v>20</v>
      </c>
      <c r="B25" s="227"/>
      <c r="C25" s="2"/>
      <c r="D25" s="2"/>
      <c r="E25" s="3"/>
      <c r="F25" s="191"/>
      <c r="G25" s="158" t="s">
        <v>153</v>
      </c>
      <c r="H25" s="189"/>
      <c r="I25" s="143">
        <v>3993190</v>
      </c>
      <c r="J25" s="86">
        <f t="shared" si="1"/>
        <v>3993190</v>
      </c>
      <c r="K25" s="1"/>
    </row>
    <row r="26" spans="1:11" ht="37.5" x14ac:dyDescent="0.4">
      <c r="A26" s="80">
        <v>21</v>
      </c>
      <c r="B26" s="227"/>
      <c r="C26" s="2"/>
      <c r="D26" s="2"/>
      <c r="E26" s="3"/>
      <c r="F26" s="190"/>
      <c r="G26" s="158" t="s">
        <v>154</v>
      </c>
      <c r="H26" s="188"/>
      <c r="I26" s="143">
        <v>167155913</v>
      </c>
      <c r="J26" s="86">
        <f t="shared" si="1"/>
        <v>167155913</v>
      </c>
      <c r="K26" s="1"/>
    </row>
    <row r="27" spans="1:11" ht="56.25" x14ac:dyDescent="0.3">
      <c r="A27" s="81">
        <v>22</v>
      </c>
      <c r="B27" s="227"/>
      <c r="C27" s="2"/>
      <c r="D27" s="2"/>
      <c r="E27" s="3"/>
      <c r="F27" s="12"/>
      <c r="G27" s="158" t="s">
        <v>155</v>
      </c>
      <c r="H27" s="163"/>
      <c r="I27" s="143">
        <v>144573515</v>
      </c>
      <c r="J27" s="86">
        <f t="shared" si="1"/>
        <v>144573515</v>
      </c>
      <c r="K27" s="1"/>
    </row>
    <row r="28" spans="1:11" ht="23.25" customHeight="1" x14ac:dyDescent="0.3">
      <c r="A28" s="81">
        <v>24</v>
      </c>
      <c r="B28" s="227"/>
      <c r="C28" s="2"/>
      <c r="D28" s="2"/>
      <c r="E28" s="3"/>
      <c r="F28" s="12"/>
      <c r="G28" s="159" t="s">
        <v>156</v>
      </c>
      <c r="H28" s="163"/>
      <c r="I28" s="143">
        <v>1500000</v>
      </c>
      <c r="J28" s="86">
        <f t="shared" si="1"/>
        <v>1500000</v>
      </c>
      <c r="K28" s="1"/>
    </row>
    <row r="29" spans="1:11" ht="29.25" customHeight="1" x14ac:dyDescent="0.3">
      <c r="A29" s="80">
        <v>25</v>
      </c>
      <c r="B29" s="227"/>
      <c r="C29" s="2"/>
      <c r="D29" s="2"/>
      <c r="E29" s="3"/>
      <c r="F29" s="12"/>
      <c r="G29" s="158" t="s">
        <v>157</v>
      </c>
      <c r="H29" s="163"/>
      <c r="I29" s="143">
        <v>2000000</v>
      </c>
      <c r="J29" s="86">
        <f t="shared" si="1"/>
        <v>2000000</v>
      </c>
      <c r="K29" s="1"/>
    </row>
    <row r="30" spans="1:11" ht="20.25" x14ac:dyDescent="0.3">
      <c r="A30" s="81">
        <v>28</v>
      </c>
      <c r="B30" s="227"/>
      <c r="C30" s="2"/>
      <c r="D30" s="2"/>
      <c r="E30" s="3"/>
      <c r="F30" s="12"/>
      <c r="G30" s="159" t="s">
        <v>166</v>
      </c>
      <c r="H30" s="163"/>
      <c r="I30" s="143">
        <v>18604839</v>
      </c>
      <c r="J30" s="86">
        <f t="shared" ref="J30" si="2">SUM(H30:I30)</f>
        <v>18604839</v>
      </c>
      <c r="K30" s="1"/>
    </row>
    <row r="31" spans="1:11" ht="20.25" x14ac:dyDescent="0.3">
      <c r="A31" s="80">
        <v>29</v>
      </c>
      <c r="B31" s="227"/>
      <c r="C31" s="2"/>
      <c r="D31" s="2"/>
      <c r="E31" s="3"/>
      <c r="F31" s="12"/>
      <c r="G31" s="159" t="s">
        <v>167</v>
      </c>
      <c r="H31" s="90"/>
      <c r="I31" s="90">
        <v>162950</v>
      </c>
      <c r="J31" s="86">
        <f t="shared" ref="J31:J34" si="3">SUM(H31:I31)</f>
        <v>162950</v>
      </c>
      <c r="K31" s="1"/>
    </row>
    <row r="32" spans="1:11" ht="20.25" x14ac:dyDescent="0.3">
      <c r="A32" s="81">
        <v>30</v>
      </c>
      <c r="B32" s="227"/>
      <c r="C32" s="2"/>
      <c r="D32" s="2"/>
      <c r="E32" s="3"/>
      <c r="F32" s="12"/>
      <c r="G32" s="155" t="s">
        <v>44</v>
      </c>
      <c r="H32" s="88">
        <f>SUM(H24:H31)</f>
        <v>0</v>
      </c>
      <c r="I32" s="88">
        <f>SUM(I24:I31)</f>
        <v>516131966</v>
      </c>
      <c r="J32" s="86">
        <f t="shared" si="3"/>
        <v>516131966</v>
      </c>
      <c r="K32" s="1"/>
    </row>
    <row r="33" spans="1:11" ht="20.25" x14ac:dyDescent="0.3">
      <c r="A33" s="80">
        <v>31</v>
      </c>
      <c r="B33" s="227"/>
      <c r="C33" s="2"/>
      <c r="D33" s="2"/>
      <c r="E33" s="3"/>
      <c r="F33" s="12"/>
      <c r="G33" s="160" t="s">
        <v>45</v>
      </c>
      <c r="H33" s="90">
        <f>SUM(H24+H32)</f>
        <v>0</v>
      </c>
      <c r="I33" s="89">
        <f>SUM(I32)</f>
        <v>516131966</v>
      </c>
      <c r="J33" s="86">
        <f t="shared" si="3"/>
        <v>516131966</v>
      </c>
      <c r="K33" s="1"/>
    </row>
    <row r="34" spans="1:11" ht="20.25" x14ac:dyDescent="0.3">
      <c r="A34" s="81">
        <v>32</v>
      </c>
      <c r="B34" s="227"/>
      <c r="C34" s="2"/>
      <c r="D34" s="2"/>
      <c r="E34" s="3"/>
      <c r="F34" s="12"/>
      <c r="G34" s="160" t="s">
        <v>135</v>
      </c>
      <c r="H34" s="88"/>
      <c r="I34" s="143">
        <v>18604839</v>
      </c>
      <c r="J34" s="86">
        <f t="shared" si="3"/>
        <v>18604839</v>
      </c>
      <c r="K34" s="1"/>
    </row>
    <row r="35" spans="1:11" ht="20.25" x14ac:dyDescent="0.3">
      <c r="A35" s="80">
        <v>33</v>
      </c>
      <c r="B35" s="227"/>
      <c r="C35" s="2"/>
      <c r="D35" s="2"/>
      <c r="E35" s="3"/>
      <c r="F35" s="12"/>
      <c r="G35" s="160" t="s">
        <v>134</v>
      </c>
      <c r="H35" s="88">
        <f>0</f>
        <v>0</v>
      </c>
      <c r="I35" s="88">
        <f>I33-I34</f>
        <v>497527127</v>
      </c>
      <c r="J35" s="95">
        <f>SUM(H35:I35)</f>
        <v>497527127</v>
      </c>
      <c r="K35" s="1"/>
    </row>
    <row r="36" spans="1:11" ht="40.5" x14ac:dyDescent="0.3">
      <c r="A36" s="81">
        <v>34</v>
      </c>
      <c r="B36" s="227"/>
      <c r="C36" s="13"/>
      <c r="D36" s="13" t="s">
        <v>21</v>
      </c>
      <c r="E36" s="11" t="s">
        <v>46</v>
      </c>
      <c r="F36" s="12" t="s">
        <v>47</v>
      </c>
      <c r="G36" s="161" t="s">
        <v>48</v>
      </c>
      <c r="H36" s="96"/>
      <c r="I36" s="92"/>
      <c r="J36" s="93"/>
      <c r="K36" s="1"/>
    </row>
    <row r="37" spans="1:11" ht="20.25" x14ac:dyDescent="0.3">
      <c r="A37" s="80">
        <v>35</v>
      </c>
      <c r="B37" s="227"/>
      <c r="C37" s="2"/>
      <c r="D37" s="2"/>
      <c r="E37" s="3"/>
      <c r="F37" s="12"/>
      <c r="G37" s="155" t="s">
        <v>49</v>
      </c>
      <c r="H37" s="90">
        <v>1500000</v>
      </c>
      <c r="I37" s="89"/>
      <c r="J37" s="86">
        <f>SUM(H37:I37)</f>
        <v>1500000</v>
      </c>
      <c r="K37" s="1"/>
    </row>
    <row r="38" spans="1:11" ht="20.25" x14ac:dyDescent="0.3">
      <c r="A38" s="81">
        <v>36</v>
      </c>
      <c r="B38" s="227"/>
      <c r="C38" s="2"/>
      <c r="D38" s="2"/>
      <c r="E38" s="3"/>
      <c r="F38" s="12"/>
      <c r="G38" s="155" t="s">
        <v>50</v>
      </c>
      <c r="H38" s="90">
        <v>1000000</v>
      </c>
      <c r="I38" s="89"/>
      <c r="J38" s="86">
        <f>SUM(H38:I38)</f>
        <v>1000000</v>
      </c>
      <c r="K38" s="1"/>
    </row>
    <row r="39" spans="1:11" ht="21" thickBot="1" x14ac:dyDescent="0.35">
      <c r="A39" s="80">
        <v>37</v>
      </c>
      <c r="B39" s="227"/>
      <c r="C39" s="22"/>
      <c r="D39" s="22"/>
      <c r="E39" s="23"/>
      <c r="F39" s="24"/>
      <c r="G39" s="162" t="s">
        <v>51</v>
      </c>
      <c r="H39" s="97">
        <f>SUM(H37:H38)</f>
        <v>2500000</v>
      </c>
      <c r="I39" s="98"/>
      <c r="J39" s="99">
        <f>SUM(H39:I39)</f>
        <v>2500000</v>
      </c>
      <c r="K39" s="25"/>
    </row>
    <row r="40" spans="1:11" ht="21" thickBot="1" x14ac:dyDescent="0.35">
      <c r="A40" s="81">
        <v>38</v>
      </c>
      <c r="B40" s="75" t="s">
        <v>129</v>
      </c>
      <c r="C40" s="55"/>
      <c r="D40" s="5" t="s">
        <v>52</v>
      </c>
      <c r="E40" s="194" t="s">
        <v>46</v>
      </c>
      <c r="F40" s="26" t="s">
        <v>53</v>
      </c>
      <c r="G40" s="34" t="s">
        <v>54</v>
      </c>
      <c r="H40" s="100"/>
      <c r="I40" s="101"/>
      <c r="J40" s="104"/>
      <c r="K40" s="67"/>
    </row>
    <row r="41" spans="1:11" ht="20.25" x14ac:dyDescent="0.3">
      <c r="A41" s="80">
        <v>39</v>
      </c>
      <c r="B41" s="70"/>
      <c r="C41" s="56"/>
      <c r="D41" s="2"/>
      <c r="E41" s="3"/>
      <c r="F41" s="12"/>
      <c r="G41" s="14" t="s">
        <v>133</v>
      </c>
      <c r="H41" s="90">
        <v>82000</v>
      </c>
      <c r="I41" s="89"/>
      <c r="J41" s="105">
        <f t="shared" ref="J41:J44" si="4">SUM(H41:I41)</f>
        <v>82000</v>
      </c>
      <c r="K41" s="65"/>
    </row>
    <row r="42" spans="1:11" ht="20.25" x14ac:dyDescent="0.3">
      <c r="A42" s="81">
        <v>40</v>
      </c>
      <c r="B42" s="71"/>
      <c r="C42" s="56"/>
      <c r="D42" s="2" t="s">
        <v>21</v>
      </c>
      <c r="E42" s="3"/>
      <c r="F42" s="12"/>
      <c r="G42" s="14" t="s">
        <v>158</v>
      </c>
      <c r="H42" s="90">
        <v>411510</v>
      </c>
      <c r="I42" s="89"/>
      <c r="J42" s="105">
        <f t="shared" si="4"/>
        <v>411510</v>
      </c>
      <c r="K42" s="65"/>
    </row>
    <row r="43" spans="1:11" ht="20.25" x14ac:dyDescent="0.3">
      <c r="A43" s="80">
        <v>41</v>
      </c>
      <c r="B43" s="71"/>
      <c r="C43" s="56"/>
      <c r="D43" s="2"/>
      <c r="E43" s="3"/>
      <c r="F43" s="12"/>
      <c r="G43" s="14" t="s">
        <v>55</v>
      </c>
      <c r="H43" s="90">
        <v>100000</v>
      </c>
      <c r="I43" s="89"/>
      <c r="J43" s="105">
        <f t="shared" si="4"/>
        <v>100000</v>
      </c>
      <c r="K43" s="65"/>
    </row>
    <row r="44" spans="1:11" ht="20.25" x14ac:dyDescent="0.3">
      <c r="A44" s="81">
        <v>42</v>
      </c>
      <c r="B44" s="71"/>
      <c r="C44" s="56"/>
      <c r="D44" s="2"/>
      <c r="E44" s="3"/>
      <c r="F44" s="12"/>
      <c r="G44" s="14" t="s">
        <v>132</v>
      </c>
      <c r="H44" s="90">
        <v>12000</v>
      </c>
      <c r="I44" s="89"/>
      <c r="J44" s="105">
        <f t="shared" si="4"/>
        <v>12000</v>
      </c>
      <c r="K44" s="65"/>
    </row>
    <row r="45" spans="1:11" ht="20.25" x14ac:dyDescent="0.3">
      <c r="A45" s="80">
        <v>43</v>
      </c>
      <c r="B45" s="71"/>
      <c r="C45" s="56"/>
      <c r="D45" s="2"/>
      <c r="E45" s="3"/>
      <c r="F45" s="12"/>
      <c r="G45" s="14" t="s">
        <v>56</v>
      </c>
      <c r="H45" s="90">
        <v>59125</v>
      </c>
      <c r="I45" s="89"/>
      <c r="J45" s="105">
        <f>SUM(H45:I45)</f>
        <v>59125</v>
      </c>
      <c r="K45" s="65"/>
    </row>
    <row r="46" spans="1:11" ht="20.25" x14ac:dyDescent="0.3">
      <c r="A46" s="81">
        <v>44</v>
      </c>
      <c r="B46" s="71"/>
      <c r="C46" s="56"/>
      <c r="D46" s="2"/>
      <c r="E46" s="3"/>
      <c r="F46" s="12"/>
      <c r="G46" s="4" t="s">
        <v>165</v>
      </c>
      <c r="H46" s="88">
        <v>100000</v>
      </c>
      <c r="I46" s="89"/>
      <c r="J46" s="105">
        <f>SUM(H46:I46)</f>
        <v>100000</v>
      </c>
      <c r="K46" s="65"/>
    </row>
    <row r="47" spans="1:11" ht="20.25" x14ac:dyDescent="0.3">
      <c r="A47" s="80">
        <v>45</v>
      </c>
      <c r="B47" s="71"/>
      <c r="C47" s="56"/>
      <c r="D47" s="2"/>
      <c r="E47" s="3"/>
      <c r="F47" s="12"/>
      <c r="G47" s="14" t="s">
        <v>151</v>
      </c>
      <c r="H47" s="90">
        <v>1580000</v>
      </c>
      <c r="I47" s="89"/>
      <c r="J47" s="105">
        <f t="shared" ref="J47:J52" si="5">SUM(H47:I47)</f>
        <v>1580000</v>
      </c>
      <c r="K47" s="65"/>
    </row>
    <row r="48" spans="1:11" ht="20.25" x14ac:dyDescent="0.3">
      <c r="A48" s="81">
        <v>46</v>
      </c>
      <c r="B48" s="71"/>
      <c r="C48" s="56"/>
      <c r="D48" s="2"/>
      <c r="E48" s="3"/>
      <c r="F48" s="12"/>
      <c r="G48" s="14" t="s">
        <v>143</v>
      </c>
      <c r="H48" s="90">
        <v>59125</v>
      </c>
      <c r="I48" s="89"/>
      <c r="J48" s="105">
        <f t="shared" ref="J48" si="6">SUM(H48:I48)</f>
        <v>59125</v>
      </c>
      <c r="K48" s="65"/>
    </row>
    <row r="49" spans="1:11" ht="20.25" x14ac:dyDescent="0.3">
      <c r="A49" s="80">
        <v>47</v>
      </c>
      <c r="B49" s="71"/>
      <c r="C49" s="56"/>
      <c r="D49" s="2"/>
      <c r="E49" s="3"/>
      <c r="F49" s="12"/>
      <c r="G49" s="14" t="s">
        <v>149</v>
      </c>
      <c r="H49" s="90">
        <v>2400000</v>
      </c>
      <c r="I49" s="89"/>
      <c r="J49" s="105">
        <f t="shared" ref="J49" si="7">SUM(H49:I49)</f>
        <v>2400000</v>
      </c>
      <c r="K49" s="65"/>
    </row>
    <row r="50" spans="1:11" ht="20.25" x14ac:dyDescent="0.3">
      <c r="A50" s="81">
        <v>48</v>
      </c>
      <c r="B50" s="71"/>
      <c r="C50" s="56"/>
      <c r="D50" s="2"/>
      <c r="E50" s="3"/>
      <c r="F50" s="12"/>
      <c r="G50" s="14" t="s">
        <v>57</v>
      </c>
      <c r="H50" s="90">
        <f>SUM(H41:H49)</f>
        <v>4803760</v>
      </c>
      <c r="I50" s="89">
        <f>SUM(I41:I46)</f>
        <v>0</v>
      </c>
      <c r="J50" s="105">
        <f t="shared" si="5"/>
        <v>4803760</v>
      </c>
      <c r="K50" s="65"/>
    </row>
    <row r="51" spans="1:11" ht="20.25" x14ac:dyDescent="0.3">
      <c r="A51" s="80">
        <v>49</v>
      </c>
      <c r="B51" s="71"/>
      <c r="C51" s="56"/>
      <c r="D51" s="2"/>
      <c r="E51" s="3"/>
      <c r="F51" s="12"/>
      <c r="G51" s="33" t="s">
        <v>58</v>
      </c>
      <c r="H51" s="90">
        <f>SUM(H39+H50)</f>
        <v>7303760</v>
      </c>
      <c r="I51" s="89">
        <f>SUM(I50)</f>
        <v>0</v>
      </c>
      <c r="J51" s="105">
        <f t="shared" si="5"/>
        <v>7303760</v>
      </c>
      <c r="K51" s="65"/>
    </row>
    <row r="52" spans="1:11" ht="21" thickBot="1" x14ac:dyDescent="0.35">
      <c r="A52" s="81">
        <v>50</v>
      </c>
      <c r="B52" s="72"/>
      <c r="C52" s="57"/>
      <c r="D52" s="22"/>
      <c r="E52" s="23"/>
      <c r="F52" s="24"/>
      <c r="G52" s="36" t="s">
        <v>59</v>
      </c>
      <c r="H52" s="97">
        <f>SUM(H51)</f>
        <v>7303760</v>
      </c>
      <c r="I52" s="98">
        <f>SUM(I51)</f>
        <v>0</v>
      </c>
      <c r="J52" s="112">
        <f t="shared" si="5"/>
        <v>7303760</v>
      </c>
      <c r="K52" s="66"/>
    </row>
    <row r="53" spans="1:11" ht="20.25" x14ac:dyDescent="0.3">
      <c r="A53" s="80">
        <v>51</v>
      </c>
      <c r="B53" s="70"/>
      <c r="C53" s="55" t="s">
        <v>20</v>
      </c>
      <c r="D53" s="5" t="s">
        <v>21</v>
      </c>
      <c r="E53" s="27" t="s">
        <v>60</v>
      </c>
      <c r="F53" s="26"/>
      <c r="G53" s="59" t="s">
        <v>61</v>
      </c>
      <c r="H53" s="103"/>
      <c r="I53" s="101"/>
      <c r="J53" s="104"/>
      <c r="K53" s="67"/>
    </row>
    <row r="54" spans="1:11" ht="20.25" x14ac:dyDescent="0.3">
      <c r="A54" s="81">
        <v>52</v>
      </c>
      <c r="B54" s="71"/>
      <c r="C54" s="56"/>
      <c r="D54" s="2"/>
      <c r="E54" s="3"/>
      <c r="F54" s="12" t="s">
        <v>63</v>
      </c>
      <c r="G54" s="14" t="s">
        <v>64</v>
      </c>
      <c r="H54" s="90">
        <v>0</v>
      </c>
      <c r="I54" s="89"/>
      <c r="J54" s="105">
        <f t="shared" ref="J54:J56" si="8">SUM(H54:I54)</f>
        <v>0</v>
      </c>
      <c r="K54" s="65"/>
    </row>
    <row r="55" spans="1:11" ht="20.25" x14ac:dyDescent="0.3">
      <c r="A55" s="80">
        <v>53</v>
      </c>
      <c r="B55" s="71"/>
      <c r="C55" s="56"/>
      <c r="D55" s="2"/>
      <c r="E55" s="3"/>
      <c r="F55" s="12"/>
      <c r="G55" s="14" t="s">
        <v>138</v>
      </c>
      <c r="H55" s="90">
        <v>1650000</v>
      </c>
      <c r="I55" s="89"/>
      <c r="J55" s="105">
        <f t="shared" si="8"/>
        <v>1650000</v>
      </c>
      <c r="K55" s="65"/>
    </row>
    <row r="56" spans="1:11" ht="20.25" x14ac:dyDescent="0.3">
      <c r="A56" s="81">
        <v>54</v>
      </c>
      <c r="B56" s="71"/>
      <c r="C56" s="56"/>
      <c r="D56" s="2"/>
      <c r="E56" s="3"/>
      <c r="F56" s="12" t="s">
        <v>63</v>
      </c>
      <c r="G56" s="14" t="s">
        <v>65</v>
      </c>
      <c r="H56" s="90">
        <v>1300000</v>
      </c>
      <c r="I56" s="89"/>
      <c r="J56" s="105">
        <f t="shared" si="8"/>
        <v>1300000</v>
      </c>
      <c r="K56" s="65"/>
    </row>
    <row r="57" spans="1:11" ht="20.25" x14ac:dyDescent="0.3">
      <c r="A57" s="80">
        <v>55</v>
      </c>
      <c r="B57" s="71"/>
      <c r="C57" s="56"/>
      <c r="D57" s="2"/>
      <c r="E57" s="3"/>
      <c r="F57" s="12" t="s">
        <v>66</v>
      </c>
      <c r="G57" s="14" t="s">
        <v>67</v>
      </c>
      <c r="H57" s="90">
        <v>500000</v>
      </c>
      <c r="I57" s="89"/>
      <c r="J57" s="105">
        <f t="shared" ref="J57:J64" si="9">SUM(H57:I57)</f>
        <v>500000</v>
      </c>
      <c r="K57" s="65"/>
    </row>
    <row r="58" spans="1:11" ht="20.25" x14ac:dyDescent="0.3">
      <c r="A58" s="81">
        <v>56</v>
      </c>
      <c r="B58" s="71"/>
      <c r="C58" s="56"/>
      <c r="D58" s="2"/>
      <c r="E58" s="3"/>
      <c r="F58" s="12"/>
      <c r="G58" s="14" t="s">
        <v>144</v>
      </c>
      <c r="H58" s="90">
        <v>0</v>
      </c>
      <c r="I58" s="89"/>
      <c r="J58" s="105">
        <f t="shared" ref="J58" si="10">SUM(H58:I58)</f>
        <v>0</v>
      </c>
      <c r="K58" s="65"/>
    </row>
    <row r="59" spans="1:11" ht="40.5" x14ac:dyDescent="0.3">
      <c r="A59" s="80">
        <v>57</v>
      </c>
      <c r="B59" s="71"/>
      <c r="C59" s="56"/>
      <c r="D59" s="2"/>
      <c r="E59" s="3"/>
      <c r="F59" s="12"/>
      <c r="G59" s="4" t="s">
        <v>68</v>
      </c>
      <c r="H59" s="90">
        <v>1500000</v>
      </c>
      <c r="I59" s="89"/>
      <c r="J59" s="105">
        <f t="shared" si="9"/>
        <v>1500000</v>
      </c>
      <c r="K59" s="65"/>
    </row>
    <row r="60" spans="1:11" ht="20.25" x14ac:dyDescent="0.3">
      <c r="A60" s="81">
        <v>58</v>
      </c>
      <c r="B60" s="71"/>
      <c r="C60" s="56"/>
      <c r="D60" s="2"/>
      <c r="E60" s="3"/>
      <c r="F60" s="12"/>
      <c r="G60" s="33" t="s">
        <v>59</v>
      </c>
      <c r="H60" s="90">
        <f>SUM(H54:H59)</f>
        <v>4950000</v>
      </c>
      <c r="I60" s="89"/>
      <c r="J60" s="105">
        <f t="shared" si="9"/>
        <v>4950000</v>
      </c>
      <c r="K60" s="65"/>
    </row>
    <row r="61" spans="1:11" ht="20.25" x14ac:dyDescent="0.3">
      <c r="A61" s="80">
        <v>59</v>
      </c>
      <c r="B61" s="71"/>
      <c r="C61" s="56"/>
      <c r="D61" s="2"/>
      <c r="E61" s="3"/>
      <c r="F61" s="12"/>
      <c r="G61" s="14" t="s">
        <v>69</v>
      </c>
      <c r="H61" s="90">
        <v>200000</v>
      </c>
      <c r="I61" s="89"/>
      <c r="J61" s="105">
        <f t="shared" si="9"/>
        <v>200000</v>
      </c>
      <c r="K61" s="65"/>
    </row>
    <row r="62" spans="1:11" ht="40.5" x14ac:dyDescent="0.3">
      <c r="A62" s="81">
        <v>60</v>
      </c>
      <c r="B62" s="71"/>
      <c r="C62" s="56"/>
      <c r="D62" s="2"/>
      <c r="E62" s="3"/>
      <c r="F62" s="12"/>
      <c r="G62" s="4" t="s">
        <v>70</v>
      </c>
      <c r="H62" s="90">
        <v>1000000</v>
      </c>
      <c r="I62" s="89"/>
      <c r="J62" s="105">
        <f t="shared" si="9"/>
        <v>1000000</v>
      </c>
      <c r="K62" s="65"/>
    </row>
    <row r="63" spans="1:11" ht="20.25" x14ac:dyDescent="0.3">
      <c r="A63" s="80">
        <v>61</v>
      </c>
      <c r="B63" s="71"/>
      <c r="C63" s="56"/>
      <c r="D63" s="2"/>
      <c r="E63" s="3"/>
      <c r="F63" s="12" t="s">
        <v>174</v>
      </c>
      <c r="G63" s="4" t="s">
        <v>169</v>
      </c>
      <c r="H63" s="90">
        <v>4164000</v>
      </c>
      <c r="I63" s="89"/>
      <c r="J63" s="105">
        <f t="shared" si="9"/>
        <v>4164000</v>
      </c>
      <c r="K63" s="65"/>
    </row>
    <row r="64" spans="1:11" ht="20.25" x14ac:dyDescent="0.3">
      <c r="A64" s="81">
        <v>62</v>
      </c>
      <c r="B64" s="71"/>
      <c r="C64" s="56"/>
      <c r="D64" s="2"/>
      <c r="E64" s="3"/>
      <c r="F64" s="12" t="s">
        <v>174</v>
      </c>
      <c r="G64" s="201" t="s">
        <v>172</v>
      </c>
      <c r="H64" s="90">
        <v>3413760</v>
      </c>
      <c r="I64" s="89"/>
      <c r="J64" s="105">
        <f t="shared" si="9"/>
        <v>3413760</v>
      </c>
      <c r="K64" s="65"/>
    </row>
    <row r="65" spans="1:21" ht="20.25" x14ac:dyDescent="0.3">
      <c r="A65" s="80">
        <v>63</v>
      </c>
      <c r="B65" s="71"/>
      <c r="C65" s="56"/>
      <c r="D65" s="2"/>
      <c r="E65" s="3"/>
      <c r="F65" s="12"/>
      <c r="G65" s="33" t="s">
        <v>62</v>
      </c>
      <c r="H65" s="90">
        <f>SUM(H61:H64)</f>
        <v>8777760</v>
      </c>
      <c r="I65" s="89"/>
      <c r="J65" s="105">
        <f t="shared" ref="J65:J67" si="11">SUM(H65:I65)</f>
        <v>8777760</v>
      </c>
      <c r="K65" s="65"/>
    </row>
    <row r="66" spans="1:21" s="78" customFormat="1" ht="20.25" x14ac:dyDescent="0.3">
      <c r="A66" s="81">
        <v>64</v>
      </c>
      <c r="B66" s="71"/>
      <c r="C66" s="56"/>
      <c r="D66" s="2"/>
      <c r="E66" s="3"/>
      <c r="F66" s="12"/>
      <c r="G66" s="77" t="s">
        <v>44</v>
      </c>
      <c r="H66" s="90">
        <f>H60+H65</f>
        <v>13727760</v>
      </c>
      <c r="I66" s="107"/>
      <c r="J66" s="108">
        <f t="shared" si="11"/>
        <v>13727760</v>
      </c>
      <c r="K66" s="65"/>
      <c r="L66" s="207"/>
      <c r="M66" s="202"/>
      <c r="N66" s="202"/>
      <c r="O66" s="202"/>
      <c r="P66" s="202"/>
      <c r="Q66" s="202"/>
      <c r="R66" s="202"/>
      <c r="S66" s="202"/>
      <c r="T66" s="202"/>
      <c r="U66" s="202"/>
    </row>
    <row r="67" spans="1:21" ht="20.25" x14ac:dyDescent="0.3">
      <c r="A67" s="80">
        <v>65</v>
      </c>
      <c r="B67" s="71"/>
      <c r="C67" s="56"/>
      <c r="D67" s="2"/>
      <c r="E67" s="3"/>
      <c r="F67" s="12"/>
      <c r="G67" s="33" t="s">
        <v>146</v>
      </c>
      <c r="H67" s="90">
        <f>H60+H65</f>
        <v>13727760</v>
      </c>
      <c r="I67" s="89"/>
      <c r="J67" s="108">
        <f t="shared" si="11"/>
        <v>13727760</v>
      </c>
      <c r="K67" s="65"/>
      <c r="L67" s="203"/>
    </row>
    <row r="68" spans="1:21" ht="20.25" x14ac:dyDescent="0.3">
      <c r="A68" s="81">
        <v>66</v>
      </c>
      <c r="B68" s="71"/>
      <c r="C68" s="58"/>
      <c r="D68" s="13"/>
      <c r="E68" s="11" t="s">
        <v>71</v>
      </c>
      <c r="F68" s="12"/>
      <c r="G68" s="32" t="s">
        <v>72</v>
      </c>
      <c r="H68" s="96"/>
      <c r="I68" s="92"/>
      <c r="J68" s="109"/>
      <c r="K68" s="65"/>
    </row>
    <row r="69" spans="1:21" ht="20.25" x14ac:dyDescent="0.3">
      <c r="A69" s="80">
        <v>67</v>
      </c>
      <c r="B69" s="71"/>
      <c r="C69" s="56"/>
      <c r="D69" s="2"/>
      <c r="E69" s="3"/>
      <c r="F69" s="12"/>
      <c r="G69" s="14" t="s">
        <v>73</v>
      </c>
      <c r="H69" s="88">
        <v>500000</v>
      </c>
      <c r="I69" s="89"/>
      <c r="J69" s="105">
        <f>SUM(H69:I69)</f>
        <v>500000</v>
      </c>
      <c r="K69" s="65"/>
    </row>
    <row r="70" spans="1:21" ht="20.25" x14ac:dyDescent="0.3">
      <c r="A70" s="81">
        <v>68</v>
      </c>
      <c r="B70" s="71"/>
      <c r="C70" s="56"/>
      <c r="D70" s="2"/>
      <c r="E70" s="3"/>
      <c r="F70" s="12"/>
      <c r="G70" s="33" t="s">
        <v>59</v>
      </c>
      <c r="H70" s="88">
        <f>SUM(H69:H69)</f>
        <v>500000</v>
      </c>
      <c r="I70" s="89"/>
      <c r="J70" s="105">
        <f>SUM(H70:I70)</f>
        <v>500000</v>
      </c>
      <c r="K70" s="65"/>
    </row>
    <row r="71" spans="1:21" ht="20.25" x14ac:dyDescent="0.3">
      <c r="A71" s="80">
        <v>69</v>
      </c>
      <c r="B71" s="71"/>
      <c r="C71" s="56"/>
      <c r="D71" s="2"/>
      <c r="E71" s="11"/>
      <c r="F71" s="12"/>
      <c r="G71" s="33" t="s">
        <v>74</v>
      </c>
      <c r="H71" s="88">
        <f>H70</f>
        <v>500000</v>
      </c>
      <c r="I71" s="94">
        <f>SUM(I69)</f>
        <v>0</v>
      </c>
      <c r="J71" s="108">
        <f>SUM(H71:I71)</f>
        <v>500000</v>
      </c>
      <c r="K71" s="65"/>
    </row>
    <row r="72" spans="1:21" ht="20.25" x14ac:dyDescent="0.3">
      <c r="A72" s="81">
        <v>70</v>
      </c>
      <c r="B72" s="71"/>
      <c r="C72" s="58"/>
      <c r="D72" s="13" t="s">
        <v>21</v>
      </c>
      <c r="E72" s="11" t="s">
        <v>75</v>
      </c>
      <c r="F72" s="12"/>
      <c r="G72" s="35" t="s">
        <v>76</v>
      </c>
      <c r="H72" s="96"/>
      <c r="I72" s="92"/>
      <c r="J72" s="109"/>
      <c r="K72" s="65"/>
    </row>
    <row r="73" spans="1:21" ht="20.25" x14ac:dyDescent="0.3">
      <c r="A73" s="80">
        <v>71</v>
      </c>
      <c r="B73" s="71"/>
      <c r="C73" s="56"/>
      <c r="D73" s="2"/>
      <c r="E73" s="3"/>
      <c r="F73" s="12"/>
      <c r="G73" s="14" t="s">
        <v>77</v>
      </c>
      <c r="H73" s="90">
        <v>78484712</v>
      </c>
      <c r="I73" s="89"/>
      <c r="J73" s="105">
        <f t="shared" ref="J73:J76" si="12">SUM(H73:I73)</f>
        <v>78484712</v>
      </c>
      <c r="K73" s="65"/>
    </row>
    <row r="74" spans="1:21" ht="20.25" x14ac:dyDescent="0.3">
      <c r="A74" s="81">
        <v>72</v>
      </c>
      <c r="B74" s="71"/>
      <c r="C74" s="56"/>
      <c r="D74" s="2"/>
      <c r="E74" s="3"/>
      <c r="F74" s="12"/>
      <c r="G74" s="33" t="s">
        <v>62</v>
      </c>
      <c r="H74" s="90">
        <f>SUM(H73:H73)</f>
        <v>78484712</v>
      </c>
      <c r="I74" s="89"/>
      <c r="J74" s="105">
        <f t="shared" si="12"/>
        <v>78484712</v>
      </c>
      <c r="K74" s="65"/>
      <c r="L74" s="200"/>
    </row>
    <row r="75" spans="1:21" ht="20.25" x14ac:dyDescent="0.3">
      <c r="A75" s="80">
        <v>73</v>
      </c>
      <c r="B75" s="71"/>
      <c r="C75" s="56"/>
      <c r="D75" s="2"/>
      <c r="E75" s="3"/>
      <c r="F75" s="12"/>
      <c r="G75" s="33" t="s">
        <v>59</v>
      </c>
      <c r="H75" s="90">
        <v>0</v>
      </c>
      <c r="I75" s="89"/>
      <c r="J75" s="105">
        <f t="shared" si="12"/>
        <v>0</v>
      </c>
      <c r="K75" s="65"/>
    </row>
    <row r="76" spans="1:21" ht="20.25" x14ac:dyDescent="0.3">
      <c r="A76" s="81">
        <v>74</v>
      </c>
      <c r="B76" s="71"/>
      <c r="C76" s="56"/>
      <c r="D76" s="2"/>
      <c r="E76" s="3"/>
      <c r="F76" s="12"/>
      <c r="G76" s="33" t="s">
        <v>137</v>
      </c>
      <c r="H76" s="90">
        <f>H74</f>
        <v>78484712</v>
      </c>
      <c r="I76" s="89"/>
      <c r="J76" s="105">
        <f t="shared" si="12"/>
        <v>78484712</v>
      </c>
      <c r="K76" s="65"/>
    </row>
    <row r="77" spans="1:21" ht="20.25" x14ac:dyDescent="0.3">
      <c r="A77" s="80">
        <v>75</v>
      </c>
      <c r="B77" s="71"/>
      <c r="C77" s="58"/>
      <c r="D77" s="13" t="s">
        <v>21</v>
      </c>
      <c r="E77" s="11" t="s">
        <v>78</v>
      </c>
      <c r="F77" s="12"/>
      <c r="G77" s="35" t="s">
        <v>79</v>
      </c>
      <c r="H77" s="96"/>
      <c r="I77" s="92"/>
      <c r="J77" s="109"/>
      <c r="K77" s="65"/>
    </row>
    <row r="78" spans="1:21" ht="20.25" x14ac:dyDescent="0.3">
      <c r="A78" s="81">
        <v>76</v>
      </c>
      <c r="B78" s="71"/>
      <c r="C78" s="56"/>
      <c r="D78" s="2"/>
      <c r="E78" s="11"/>
      <c r="F78" s="12" t="s">
        <v>80</v>
      </c>
      <c r="G78" s="14" t="s">
        <v>159</v>
      </c>
      <c r="H78" s="88">
        <v>0</v>
      </c>
      <c r="I78" s="89"/>
      <c r="J78" s="105">
        <f>SUM(H78:I78)</f>
        <v>0</v>
      </c>
      <c r="K78" s="65"/>
    </row>
    <row r="79" spans="1:21" ht="20.25" x14ac:dyDescent="0.3">
      <c r="A79" s="80">
        <v>77</v>
      </c>
      <c r="B79" s="71"/>
      <c r="C79" s="56"/>
      <c r="D79" s="2"/>
      <c r="E79" s="11"/>
      <c r="F79" s="12"/>
      <c r="G79" s="14" t="s">
        <v>81</v>
      </c>
      <c r="H79" s="88">
        <v>0</v>
      </c>
      <c r="I79" s="89"/>
      <c r="J79" s="105">
        <f>SUM(H79:I79)</f>
        <v>0</v>
      </c>
      <c r="K79" s="65"/>
    </row>
    <row r="80" spans="1:21" ht="21" thickBot="1" x14ac:dyDescent="0.35">
      <c r="A80" s="81">
        <v>78</v>
      </c>
      <c r="B80" s="72"/>
      <c r="C80" s="57"/>
      <c r="D80" s="22"/>
      <c r="E80" s="28"/>
      <c r="F80" s="24"/>
      <c r="G80" s="36" t="s">
        <v>82</v>
      </c>
      <c r="H80" s="110">
        <f>SUM(H78:H79)</f>
        <v>0</v>
      </c>
      <c r="I80" s="111">
        <f>SUM(I78:I79)</f>
        <v>0</v>
      </c>
      <c r="J80" s="112">
        <f>SUM(H80:I80)</f>
        <v>0</v>
      </c>
      <c r="K80" s="66"/>
    </row>
    <row r="81" spans="1:11" ht="20.25" x14ac:dyDescent="0.3">
      <c r="A81" s="80">
        <v>79</v>
      </c>
      <c r="B81" s="195" t="s">
        <v>129</v>
      </c>
      <c r="C81" s="61"/>
      <c r="D81" s="29"/>
      <c r="E81" s="27"/>
      <c r="F81" s="26"/>
      <c r="G81" s="37" t="s">
        <v>62</v>
      </c>
      <c r="H81" s="113">
        <f>SUM(H80)</f>
        <v>0</v>
      </c>
      <c r="I81" s="114">
        <f>SUM(I80)</f>
        <v>0</v>
      </c>
      <c r="J81" s="115">
        <f>SUM(H81:I81)</f>
        <v>0</v>
      </c>
      <c r="K81" s="67"/>
    </row>
    <row r="82" spans="1:11" ht="20.25" x14ac:dyDescent="0.3">
      <c r="A82" s="81">
        <v>80</v>
      </c>
      <c r="B82" s="196"/>
      <c r="C82" s="56" t="s">
        <v>20</v>
      </c>
      <c r="D82" s="2" t="s">
        <v>21</v>
      </c>
      <c r="E82" s="11"/>
      <c r="F82" s="12"/>
      <c r="G82" s="30" t="s">
        <v>83</v>
      </c>
      <c r="H82" s="88">
        <f>SUM(H13+H16+H22+H33+H51+H67+H71+H76+H80)</f>
        <v>140896739</v>
      </c>
      <c r="I82" s="94">
        <f>SUM(I81)</f>
        <v>0</v>
      </c>
      <c r="J82" s="105">
        <f>SUM(H82:I82)</f>
        <v>140896739</v>
      </c>
      <c r="K82" s="65"/>
    </row>
    <row r="83" spans="1:11" ht="20.25" x14ac:dyDescent="0.3">
      <c r="A83" s="80">
        <v>81</v>
      </c>
      <c r="B83" s="196"/>
      <c r="C83" s="58"/>
      <c r="D83" s="13" t="s">
        <v>21</v>
      </c>
      <c r="E83" s="11" t="s">
        <v>84</v>
      </c>
      <c r="F83" s="12"/>
      <c r="G83" s="35" t="s">
        <v>85</v>
      </c>
      <c r="H83" s="96"/>
      <c r="I83" s="92"/>
      <c r="J83" s="109"/>
      <c r="K83" s="65"/>
    </row>
    <row r="84" spans="1:11" ht="20.25" x14ac:dyDescent="0.25">
      <c r="A84" s="81">
        <v>82</v>
      </c>
      <c r="B84" s="196"/>
      <c r="C84" s="62"/>
      <c r="D84" s="6"/>
      <c r="E84" s="15"/>
      <c r="F84" s="16"/>
      <c r="G84" s="31" t="s">
        <v>86</v>
      </c>
      <c r="H84" s="116"/>
      <c r="I84" s="117"/>
      <c r="J84" s="118"/>
      <c r="K84" s="65"/>
    </row>
    <row r="85" spans="1:11" ht="20.25" x14ac:dyDescent="0.3">
      <c r="A85" s="80">
        <v>83</v>
      </c>
      <c r="B85" s="196"/>
      <c r="C85" s="56"/>
      <c r="D85" s="2"/>
      <c r="E85" s="11"/>
      <c r="F85" s="12"/>
      <c r="G85" s="14" t="s">
        <v>87</v>
      </c>
      <c r="H85" s="88">
        <v>0</v>
      </c>
      <c r="I85" s="89">
        <v>0</v>
      </c>
      <c r="J85" s="105">
        <f>SUM(H85:I85)</f>
        <v>0</v>
      </c>
      <c r="K85" s="65"/>
    </row>
    <row r="86" spans="1:11" ht="20.25" x14ac:dyDescent="0.3">
      <c r="A86" s="81">
        <v>84</v>
      </c>
      <c r="B86" s="196"/>
      <c r="C86" s="56"/>
      <c r="D86" s="2"/>
      <c r="E86" s="11"/>
      <c r="F86" s="12"/>
      <c r="G86" s="33" t="s">
        <v>88</v>
      </c>
      <c r="H86" s="88">
        <f>SUM(H85)</f>
        <v>0</v>
      </c>
      <c r="I86" s="94">
        <f>SUM(I85)</f>
        <v>0</v>
      </c>
      <c r="J86" s="119">
        <f>SUM(J85)</f>
        <v>0</v>
      </c>
      <c r="K86" s="65"/>
    </row>
    <row r="87" spans="1:11" ht="20.25" x14ac:dyDescent="0.3">
      <c r="A87" s="80">
        <v>85</v>
      </c>
      <c r="B87" s="196"/>
      <c r="C87" s="58" t="s">
        <v>95</v>
      </c>
      <c r="D87" s="20" t="s">
        <v>21</v>
      </c>
      <c r="E87" s="47"/>
      <c r="F87" s="13" t="s">
        <v>147</v>
      </c>
      <c r="G87" s="79" t="s">
        <v>148</v>
      </c>
      <c r="H87" s="120"/>
      <c r="I87" s="121"/>
      <c r="J87" s="122"/>
      <c r="K87" s="65">
        <v>0</v>
      </c>
    </row>
    <row r="88" spans="1:11" ht="20.25" x14ac:dyDescent="0.3">
      <c r="A88" s="81">
        <v>86</v>
      </c>
      <c r="B88" s="196"/>
      <c r="C88" s="56"/>
      <c r="D88" s="8"/>
      <c r="E88" s="11" t="s">
        <v>92</v>
      </c>
      <c r="F88" s="12"/>
      <c r="G88" s="14" t="s">
        <v>93</v>
      </c>
      <c r="H88" s="90">
        <v>0</v>
      </c>
      <c r="I88" s="123"/>
      <c r="J88" s="124">
        <f t="shared" ref="J88:J91" si="13">SUM(H88:I88)</f>
        <v>0</v>
      </c>
      <c r="K88" s="65"/>
    </row>
    <row r="89" spans="1:11" ht="20.25" x14ac:dyDescent="0.3">
      <c r="A89" s="80">
        <v>87</v>
      </c>
      <c r="B89" s="196"/>
      <c r="C89" s="56"/>
      <c r="D89" s="8"/>
      <c r="E89" s="11" t="s">
        <v>28</v>
      </c>
      <c r="F89" s="12"/>
      <c r="G89" s="14" t="s">
        <v>94</v>
      </c>
      <c r="H89" s="90">
        <v>0</v>
      </c>
      <c r="I89" s="123"/>
      <c r="J89" s="124">
        <f t="shared" si="13"/>
        <v>0</v>
      </c>
      <c r="K89" s="65"/>
    </row>
    <row r="90" spans="1:11" ht="20.25" x14ac:dyDescent="0.3">
      <c r="A90" s="81">
        <v>88</v>
      </c>
      <c r="B90" s="196"/>
      <c r="C90" s="56"/>
      <c r="D90" s="8"/>
      <c r="E90" s="11" t="s">
        <v>32</v>
      </c>
      <c r="F90" s="12"/>
      <c r="G90" s="31" t="s">
        <v>33</v>
      </c>
      <c r="H90" s="90">
        <v>3000000</v>
      </c>
      <c r="I90" s="123"/>
      <c r="J90" s="124">
        <f t="shared" si="13"/>
        <v>3000000</v>
      </c>
      <c r="K90" s="65"/>
    </row>
    <row r="91" spans="1:11" ht="20.25" x14ac:dyDescent="0.3">
      <c r="A91" s="80">
        <v>89</v>
      </c>
      <c r="B91" s="196"/>
      <c r="C91" s="56"/>
      <c r="D91" s="8"/>
      <c r="E91" s="11" t="s">
        <v>41</v>
      </c>
      <c r="F91" s="12"/>
      <c r="G91" s="14" t="s">
        <v>43</v>
      </c>
      <c r="H91" s="90">
        <v>0</v>
      </c>
      <c r="I91" s="123"/>
      <c r="J91" s="124">
        <f t="shared" si="13"/>
        <v>0</v>
      </c>
      <c r="K91" s="65"/>
    </row>
    <row r="92" spans="1:11" ht="20.25" x14ac:dyDescent="0.3">
      <c r="A92" s="81">
        <v>90</v>
      </c>
      <c r="B92" s="196"/>
      <c r="C92" s="56"/>
      <c r="D92" s="8"/>
      <c r="E92" s="11"/>
      <c r="F92" s="12"/>
      <c r="G92" s="30" t="s">
        <v>44</v>
      </c>
      <c r="H92" s="90">
        <f>SUM(H88:H91)</f>
        <v>3000000</v>
      </c>
      <c r="I92" s="89">
        <f>SUM(I88:I91)</f>
        <v>0</v>
      </c>
      <c r="J92" s="106">
        <f>SUM(J88:J91)</f>
        <v>3000000</v>
      </c>
      <c r="K92" s="65"/>
    </row>
    <row r="93" spans="1:11" ht="20.25" x14ac:dyDescent="0.3">
      <c r="A93" s="80">
        <v>91</v>
      </c>
      <c r="B93" s="196"/>
      <c r="C93" s="56"/>
      <c r="D93" s="8"/>
      <c r="E93" s="11"/>
      <c r="F93" s="12"/>
      <c r="G93" s="30" t="s">
        <v>83</v>
      </c>
      <c r="H93" s="90">
        <f>SUM(H88+H89+H90)</f>
        <v>3000000</v>
      </c>
      <c r="I93" s="89">
        <f>SUM(I88+I89+I90+I92)</f>
        <v>0</v>
      </c>
      <c r="J93" s="124">
        <f t="shared" ref="J93:J94" si="14">SUM(H93:I93)</f>
        <v>3000000</v>
      </c>
      <c r="K93" s="65"/>
    </row>
    <row r="94" spans="1:11" ht="20.25" x14ac:dyDescent="0.3">
      <c r="A94" s="81">
        <v>92</v>
      </c>
      <c r="B94" s="196"/>
      <c r="C94" s="56"/>
      <c r="D94" s="8"/>
      <c r="E94" s="11"/>
      <c r="F94" s="12"/>
      <c r="G94" s="33" t="s">
        <v>59</v>
      </c>
      <c r="H94" s="90">
        <f>SUM(H93)</f>
        <v>3000000</v>
      </c>
      <c r="I94" s="89">
        <f>SUM(I93)</f>
        <v>0</v>
      </c>
      <c r="J94" s="125">
        <f t="shared" si="14"/>
        <v>3000000</v>
      </c>
      <c r="K94" s="65"/>
    </row>
    <row r="95" spans="1:11" ht="20.25" x14ac:dyDescent="0.3">
      <c r="A95" s="80">
        <v>93</v>
      </c>
      <c r="B95" s="196"/>
      <c r="C95" s="58" t="s">
        <v>96</v>
      </c>
      <c r="D95" s="20" t="s">
        <v>21</v>
      </c>
      <c r="E95" s="47"/>
      <c r="F95" s="12" t="s">
        <v>97</v>
      </c>
      <c r="G95" s="40" t="s">
        <v>98</v>
      </c>
      <c r="H95" s="91"/>
      <c r="I95" s="92"/>
      <c r="J95" s="109"/>
      <c r="K95" s="65">
        <v>1</v>
      </c>
    </row>
    <row r="96" spans="1:11" ht="20.25" x14ac:dyDescent="0.3">
      <c r="A96" s="81">
        <v>94</v>
      </c>
      <c r="B96" s="196"/>
      <c r="C96" s="56"/>
      <c r="D96" s="8"/>
      <c r="E96" s="11" t="s">
        <v>92</v>
      </c>
      <c r="F96" s="12"/>
      <c r="G96" s="14" t="s">
        <v>170</v>
      </c>
      <c r="H96" s="90">
        <v>150000</v>
      </c>
      <c r="I96" s="89"/>
      <c r="J96" s="105">
        <f t="shared" ref="J96:J101" si="15">SUM(H96:I96)</f>
        <v>150000</v>
      </c>
      <c r="K96" s="65"/>
    </row>
    <row r="97" spans="1:11" ht="20.25" x14ac:dyDescent="0.3">
      <c r="A97" s="80">
        <v>95</v>
      </c>
      <c r="B97" s="196"/>
      <c r="C97" s="56"/>
      <c r="D97" s="8"/>
      <c r="E97" s="11" t="s">
        <v>28</v>
      </c>
      <c r="F97" s="12"/>
      <c r="G97" s="14" t="s">
        <v>94</v>
      </c>
      <c r="H97" s="90">
        <v>0</v>
      </c>
      <c r="I97" s="89"/>
      <c r="J97" s="105">
        <f t="shared" si="15"/>
        <v>0</v>
      </c>
      <c r="K97" s="65"/>
    </row>
    <row r="98" spans="1:11" ht="40.5" x14ac:dyDescent="0.3">
      <c r="A98" s="81">
        <v>96</v>
      </c>
      <c r="B98" s="196"/>
      <c r="C98" s="56"/>
      <c r="D98" s="8"/>
      <c r="E98" s="11" t="s">
        <v>32</v>
      </c>
      <c r="F98" s="12"/>
      <c r="G98" s="76" t="s">
        <v>168</v>
      </c>
      <c r="H98" s="90">
        <v>10000000</v>
      </c>
      <c r="I98" s="89"/>
      <c r="J98" s="105">
        <f t="shared" si="15"/>
        <v>10000000</v>
      </c>
      <c r="K98" s="65"/>
    </row>
    <row r="99" spans="1:11" ht="20.25" x14ac:dyDescent="0.3">
      <c r="A99" s="80">
        <v>97</v>
      </c>
      <c r="B99" s="196"/>
      <c r="C99" s="56"/>
      <c r="D99" s="8"/>
      <c r="E99" s="11" t="s">
        <v>41</v>
      </c>
      <c r="F99" s="12"/>
      <c r="G99" s="14" t="s">
        <v>164</v>
      </c>
      <c r="H99" s="90">
        <v>0</v>
      </c>
      <c r="I99" s="86">
        <v>0</v>
      </c>
      <c r="J99" s="124">
        <f t="shared" si="15"/>
        <v>0</v>
      </c>
      <c r="K99" s="65"/>
    </row>
    <row r="100" spans="1:11" ht="20.25" x14ac:dyDescent="0.3">
      <c r="A100" s="81">
        <v>98</v>
      </c>
      <c r="B100" s="196"/>
      <c r="C100" s="56"/>
      <c r="D100" s="8"/>
      <c r="E100" s="3"/>
      <c r="F100" s="12"/>
      <c r="G100" s="30" t="s">
        <v>83</v>
      </c>
      <c r="H100" s="90">
        <f>SUM(H96:H99)</f>
        <v>10150000</v>
      </c>
      <c r="I100" s="89">
        <f>SUM(I96:I99)</f>
        <v>0</v>
      </c>
      <c r="J100" s="105">
        <f t="shared" si="15"/>
        <v>10150000</v>
      </c>
      <c r="K100" s="65"/>
    </row>
    <row r="101" spans="1:11" ht="20.25" x14ac:dyDescent="0.3">
      <c r="A101" s="80">
        <v>99</v>
      </c>
      <c r="B101" s="196"/>
      <c r="C101" s="56"/>
      <c r="D101" s="8"/>
      <c r="E101" s="3"/>
      <c r="F101" s="12"/>
      <c r="G101" s="33" t="s">
        <v>59</v>
      </c>
      <c r="H101" s="90">
        <f>SUM(H100)</f>
        <v>10150000</v>
      </c>
      <c r="I101" s="89">
        <f>SUM(I100)</f>
        <v>0</v>
      </c>
      <c r="J101" s="125">
        <f t="shared" si="15"/>
        <v>10150000</v>
      </c>
      <c r="K101" s="65"/>
    </row>
    <row r="102" spans="1:11" ht="20.25" x14ac:dyDescent="0.3">
      <c r="A102" s="81">
        <v>100</v>
      </c>
      <c r="B102" s="196"/>
      <c r="C102" s="58" t="s">
        <v>100</v>
      </c>
      <c r="D102" s="20" t="s">
        <v>21</v>
      </c>
      <c r="E102" s="47"/>
      <c r="F102" s="12" t="s">
        <v>101</v>
      </c>
      <c r="G102" s="40" t="s">
        <v>102</v>
      </c>
      <c r="H102" s="91"/>
      <c r="I102" s="92"/>
      <c r="J102" s="109"/>
      <c r="K102" s="65">
        <v>8</v>
      </c>
    </row>
    <row r="103" spans="1:11" ht="20.25" x14ac:dyDescent="0.3">
      <c r="A103" s="80">
        <v>101</v>
      </c>
      <c r="B103" s="196"/>
      <c r="C103" s="56"/>
      <c r="D103" s="8"/>
      <c r="E103" s="11" t="s">
        <v>92</v>
      </c>
      <c r="F103" s="12"/>
      <c r="G103" s="14" t="s">
        <v>93</v>
      </c>
      <c r="H103" s="90">
        <v>7826880</v>
      </c>
      <c r="I103" s="89"/>
      <c r="J103" s="105">
        <f t="shared" ref="J103:J108" si="16">SUM(H103:I103)</f>
        <v>7826880</v>
      </c>
      <c r="K103" s="65"/>
    </row>
    <row r="104" spans="1:11" ht="20.25" x14ac:dyDescent="0.3">
      <c r="A104" s="81">
        <v>102</v>
      </c>
      <c r="B104" s="196"/>
      <c r="C104" s="56"/>
      <c r="D104" s="8"/>
      <c r="E104" s="11" t="s">
        <v>28</v>
      </c>
      <c r="F104" s="12"/>
      <c r="G104" s="14" t="s">
        <v>94</v>
      </c>
      <c r="H104" s="90">
        <v>1526242</v>
      </c>
      <c r="I104" s="89"/>
      <c r="J104" s="105">
        <f t="shared" si="16"/>
        <v>1526242</v>
      </c>
      <c r="K104" s="65"/>
    </row>
    <row r="105" spans="1:11" ht="20.25" x14ac:dyDescent="0.3">
      <c r="A105" s="80">
        <v>103</v>
      </c>
      <c r="B105" s="196"/>
      <c r="C105" s="56"/>
      <c r="D105" s="8"/>
      <c r="E105" s="11" t="s">
        <v>32</v>
      </c>
      <c r="F105" s="12"/>
      <c r="G105" s="31" t="s">
        <v>33</v>
      </c>
      <c r="H105" s="90">
        <v>400000</v>
      </c>
      <c r="I105" s="89"/>
      <c r="J105" s="105">
        <f t="shared" si="16"/>
        <v>400000</v>
      </c>
      <c r="K105" s="65"/>
    </row>
    <row r="106" spans="1:11" ht="20.25" x14ac:dyDescent="0.3">
      <c r="A106" s="81">
        <v>104</v>
      </c>
      <c r="B106" s="196"/>
      <c r="C106" s="56"/>
      <c r="D106" s="8"/>
      <c r="E106" s="11" t="s">
        <v>41</v>
      </c>
      <c r="F106" s="12"/>
      <c r="G106" s="14" t="s">
        <v>43</v>
      </c>
      <c r="H106" s="90">
        <v>0</v>
      </c>
      <c r="I106" s="86">
        <v>0</v>
      </c>
      <c r="J106" s="124">
        <f t="shared" si="16"/>
        <v>0</v>
      </c>
      <c r="K106" s="65"/>
    </row>
    <row r="107" spans="1:11" ht="20.25" x14ac:dyDescent="0.3">
      <c r="A107" s="80">
        <v>105</v>
      </c>
      <c r="B107" s="196"/>
      <c r="C107" s="56"/>
      <c r="D107" s="8"/>
      <c r="E107" s="3"/>
      <c r="F107" s="12"/>
      <c r="G107" s="30" t="s">
        <v>83</v>
      </c>
      <c r="H107" s="90">
        <f>SUM(H103:H106)</f>
        <v>9753122</v>
      </c>
      <c r="I107" s="89">
        <f>SUM(I103:I106)</f>
        <v>0</v>
      </c>
      <c r="J107" s="105">
        <f t="shared" si="16"/>
        <v>9753122</v>
      </c>
      <c r="K107" s="65"/>
    </row>
    <row r="108" spans="1:11" ht="21" thickBot="1" x14ac:dyDescent="0.35">
      <c r="A108" s="81">
        <v>106</v>
      </c>
      <c r="B108" s="197"/>
      <c r="C108" s="57"/>
      <c r="D108" s="60"/>
      <c r="E108" s="23"/>
      <c r="F108" s="24"/>
      <c r="G108" s="36" t="s">
        <v>99</v>
      </c>
      <c r="H108" s="97">
        <f>SUM(H107)</f>
        <v>9753122</v>
      </c>
      <c r="I108" s="98">
        <f>SUM(I107)</f>
        <v>0</v>
      </c>
      <c r="J108" s="126">
        <f t="shared" si="16"/>
        <v>9753122</v>
      </c>
      <c r="K108" s="66"/>
    </row>
    <row r="109" spans="1:11" ht="20.25" x14ac:dyDescent="0.3">
      <c r="A109" s="80">
        <v>107</v>
      </c>
      <c r="B109" s="195"/>
      <c r="C109" s="55" t="s">
        <v>103</v>
      </c>
      <c r="D109" s="5" t="s">
        <v>21</v>
      </c>
      <c r="E109" s="194"/>
      <c r="F109" s="26" t="s">
        <v>104</v>
      </c>
      <c r="G109" s="68" t="s">
        <v>105</v>
      </c>
      <c r="H109" s="127"/>
      <c r="I109" s="128"/>
      <c r="J109" s="129"/>
      <c r="K109" s="73">
        <v>1</v>
      </c>
    </row>
    <row r="110" spans="1:11" ht="20.25" x14ac:dyDescent="0.3">
      <c r="A110" s="81">
        <v>108</v>
      </c>
      <c r="B110" s="196"/>
      <c r="C110" s="56"/>
      <c r="D110" s="2"/>
      <c r="E110" s="11" t="s">
        <v>92</v>
      </c>
      <c r="F110" s="12"/>
      <c r="G110" s="14" t="s">
        <v>93</v>
      </c>
      <c r="H110" s="90">
        <v>3314500</v>
      </c>
      <c r="I110" s="94"/>
      <c r="J110" s="123">
        <f t="shared" ref="J110:J115" si="17">SUM(H110:I110)</f>
        <v>3314500</v>
      </c>
      <c r="K110" s="1"/>
    </row>
    <row r="111" spans="1:11" ht="20.25" x14ac:dyDescent="0.3">
      <c r="A111" s="80">
        <v>109</v>
      </c>
      <c r="B111" s="196"/>
      <c r="C111" s="56"/>
      <c r="D111" s="2"/>
      <c r="E111" s="11" t="s">
        <v>28</v>
      </c>
      <c r="F111" s="12"/>
      <c r="G111" s="14" t="s">
        <v>94</v>
      </c>
      <c r="H111" s="90">
        <v>646328</v>
      </c>
      <c r="I111" s="94"/>
      <c r="J111" s="123">
        <f t="shared" si="17"/>
        <v>646328</v>
      </c>
      <c r="K111" s="1"/>
    </row>
    <row r="112" spans="1:11" ht="20.25" x14ac:dyDescent="0.3">
      <c r="A112" s="81">
        <v>110</v>
      </c>
      <c r="B112" s="196"/>
      <c r="C112" s="56"/>
      <c r="D112" s="2"/>
      <c r="E112" s="11" t="s">
        <v>32</v>
      </c>
      <c r="F112" s="12"/>
      <c r="G112" s="31" t="s">
        <v>33</v>
      </c>
      <c r="H112" s="90">
        <v>2000000</v>
      </c>
      <c r="I112" s="94"/>
      <c r="J112" s="123">
        <f t="shared" si="17"/>
        <v>2000000</v>
      </c>
      <c r="K112" s="1"/>
    </row>
    <row r="113" spans="1:11" ht="20.25" x14ac:dyDescent="0.3">
      <c r="A113" s="80">
        <v>111</v>
      </c>
      <c r="B113" s="196"/>
      <c r="C113" s="56"/>
      <c r="D113" s="2"/>
      <c r="E113" s="11" t="s">
        <v>41</v>
      </c>
      <c r="F113" s="12"/>
      <c r="G113" s="14" t="s">
        <v>106</v>
      </c>
      <c r="H113" s="90">
        <v>0</v>
      </c>
      <c r="I113" s="94"/>
      <c r="J113" s="123">
        <f t="shared" si="17"/>
        <v>0</v>
      </c>
      <c r="K113" s="1"/>
    </row>
    <row r="114" spans="1:11" ht="20.25" x14ac:dyDescent="0.3">
      <c r="A114" s="81">
        <v>112</v>
      </c>
      <c r="B114" s="196"/>
      <c r="C114" s="56"/>
      <c r="D114" s="2"/>
      <c r="E114" s="3"/>
      <c r="F114" s="12"/>
      <c r="G114" s="30" t="s">
        <v>83</v>
      </c>
      <c r="H114" s="90">
        <f>SUM(H110:H113)</f>
        <v>5960828</v>
      </c>
      <c r="I114" s="94">
        <f>SUM(I113)</f>
        <v>0</v>
      </c>
      <c r="J114" s="123">
        <f t="shared" si="17"/>
        <v>5960828</v>
      </c>
      <c r="K114" s="1"/>
    </row>
    <row r="115" spans="1:11" ht="21" thickBot="1" x14ac:dyDescent="0.35">
      <c r="A115" s="80">
        <v>113</v>
      </c>
      <c r="B115" s="197"/>
      <c r="C115" s="57"/>
      <c r="D115" s="22"/>
      <c r="E115" s="23"/>
      <c r="F115" s="24"/>
      <c r="G115" s="36" t="s">
        <v>59</v>
      </c>
      <c r="H115" s="97">
        <f>SUM(H114)</f>
        <v>5960828</v>
      </c>
      <c r="I115" s="98">
        <f>SUM(I114)</f>
        <v>0</v>
      </c>
      <c r="J115" s="130">
        <f t="shared" si="17"/>
        <v>5960828</v>
      </c>
      <c r="K115" s="25"/>
    </row>
    <row r="116" spans="1:11" ht="20.25" x14ac:dyDescent="0.3">
      <c r="A116" s="81">
        <v>114</v>
      </c>
      <c r="B116" s="228" t="s">
        <v>129</v>
      </c>
      <c r="C116" s="55" t="s">
        <v>107</v>
      </c>
      <c r="D116" s="5" t="s">
        <v>21</v>
      </c>
      <c r="E116" s="5"/>
      <c r="F116" s="5" t="s">
        <v>108</v>
      </c>
      <c r="G116" s="41" t="s">
        <v>109</v>
      </c>
      <c r="H116" s="131"/>
      <c r="I116" s="102"/>
      <c r="J116" s="129"/>
      <c r="K116" s="73">
        <v>1</v>
      </c>
    </row>
    <row r="117" spans="1:11" ht="20.25" x14ac:dyDescent="0.3">
      <c r="A117" s="80">
        <v>115</v>
      </c>
      <c r="B117" s="229"/>
      <c r="C117" s="56"/>
      <c r="D117" s="2"/>
      <c r="E117" s="11" t="s">
        <v>92</v>
      </c>
      <c r="F117" s="12"/>
      <c r="G117" s="14" t="s">
        <v>93</v>
      </c>
      <c r="H117" s="90">
        <v>2684392</v>
      </c>
      <c r="I117" s="86"/>
      <c r="J117" s="123">
        <f t="shared" ref="J117:J122" si="18">SUM(H117:I117)</f>
        <v>2684392</v>
      </c>
      <c r="K117" s="1"/>
    </row>
    <row r="118" spans="1:11" ht="20.25" x14ac:dyDescent="0.3">
      <c r="A118" s="81">
        <v>116</v>
      </c>
      <c r="B118" s="229"/>
      <c r="C118" s="56"/>
      <c r="D118" s="2"/>
      <c r="E118" s="11" t="s">
        <v>28</v>
      </c>
      <c r="F118" s="12"/>
      <c r="G118" s="14" t="s">
        <v>94</v>
      </c>
      <c r="H118" s="90">
        <v>523456</v>
      </c>
      <c r="I118" s="86"/>
      <c r="J118" s="123">
        <f t="shared" si="18"/>
        <v>523456</v>
      </c>
      <c r="K118" s="1"/>
    </row>
    <row r="119" spans="1:11" ht="20.25" x14ac:dyDescent="0.3">
      <c r="A119" s="80">
        <v>117</v>
      </c>
      <c r="B119" s="229"/>
      <c r="C119" s="56"/>
      <c r="D119" s="2"/>
      <c r="E119" s="11" t="s">
        <v>32</v>
      </c>
      <c r="F119" s="12"/>
      <c r="G119" s="31" t="s">
        <v>33</v>
      </c>
      <c r="H119" s="90">
        <v>950000</v>
      </c>
      <c r="I119" s="86"/>
      <c r="J119" s="123">
        <f t="shared" si="18"/>
        <v>950000</v>
      </c>
      <c r="K119" s="1"/>
    </row>
    <row r="120" spans="1:11" ht="20.25" x14ac:dyDescent="0.3">
      <c r="A120" s="81">
        <v>118</v>
      </c>
      <c r="B120" s="229"/>
      <c r="C120" s="56"/>
      <c r="D120" s="2"/>
      <c r="E120" s="11" t="s">
        <v>41</v>
      </c>
      <c r="F120" s="12"/>
      <c r="G120" s="14" t="s">
        <v>43</v>
      </c>
      <c r="H120" s="90">
        <v>0</v>
      </c>
      <c r="I120" s="86"/>
      <c r="J120" s="123">
        <f t="shared" si="18"/>
        <v>0</v>
      </c>
      <c r="K120" s="1"/>
    </row>
    <row r="121" spans="1:11" ht="20.25" x14ac:dyDescent="0.3">
      <c r="A121" s="80">
        <v>119</v>
      </c>
      <c r="B121" s="229"/>
      <c r="C121" s="56"/>
      <c r="D121" s="2"/>
      <c r="E121" s="3"/>
      <c r="F121" s="12"/>
      <c r="G121" s="30" t="s">
        <v>83</v>
      </c>
      <c r="H121" s="90">
        <f>SUM(H117:H120)</f>
        <v>4157848</v>
      </c>
      <c r="I121" s="90">
        <f>SUM(I117:I120)</f>
        <v>0</v>
      </c>
      <c r="J121" s="123">
        <f t="shared" si="18"/>
        <v>4157848</v>
      </c>
      <c r="K121" s="1"/>
    </row>
    <row r="122" spans="1:11" ht="20.25" x14ac:dyDescent="0.3">
      <c r="A122" s="81">
        <v>120</v>
      </c>
      <c r="B122" s="229"/>
      <c r="C122" s="56"/>
      <c r="D122" s="2"/>
      <c r="E122" s="3"/>
      <c r="F122" s="12"/>
      <c r="G122" s="33" t="s">
        <v>59</v>
      </c>
      <c r="H122" s="90">
        <f>SUM(H121)</f>
        <v>4157848</v>
      </c>
      <c r="I122" s="90">
        <f>SUM(I121)</f>
        <v>0</v>
      </c>
      <c r="J122" s="204">
        <f t="shared" si="18"/>
        <v>4157848</v>
      </c>
      <c r="K122" s="1"/>
    </row>
    <row r="123" spans="1:11" ht="21" thickBot="1" x14ac:dyDescent="0.3">
      <c r="A123" s="80">
        <v>121</v>
      </c>
      <c r="B123" s="230"/>
      <c r="C123" s="166"/>
      <c r="D123" s="167"/>
      <c r="E123" s="167"/>
      <c r="F123" s="167"/>
      <c r="G123" s="168" t="s">
        <v>110</v>
      </c>
      <c r="H123" s="169">
        <f>SUM(H13+H16+H22+H51+H67+H71+H76+H81+H86+H149+H93+H100+H107+H114+H121)</f>
        <v>173918537</v>
      </c>
      <c r="I123" s="170">
        <f>SUM(I33+I39+I50+I92+I100+I107+I114+I121)</f>
        <v>516131966</v>
      </c>
      <c r="J123" s="171">
        <f>SUM(H123:I123)</f>
        <v>690050503</v>
      </c>
      <c r="K123" s="172"/>
    </row>
    <row r="124" spans="1:11" ht="41.25" customHeight="1" x14ac:dyDescent="0.3">
      <c r="A124" s="81">
        <v>122</v>
      </c>
      <c r="B124" s="231" t="s">
        <v>130</v>
      </c>
      <c r="C124" s="212" t="s">
        <v>111</v>
      </c>
      <c r="D124" s="213"/>
      <c r="E124" s="213"/>
      <c r="F124" s="213"/>
      <c r="G124" s="213"/>
      <c r="H124" s="131"/>
      <c r="I124" s="102"/>
      <c r="J124" s="102"/>
      <c r="K124" s="73">
        <v>18</v>
      </c>
    </row>
    <row r="125" spans="1:11" ht="20.25" x14ac:dyDescent="0.3">
      <c r="A125" s="80">
        <v>123</v>
      </c>
      <c r="B125" s="232"/>
      <c r="C125" s="56"/>
      <c r="D125" s="2" t="s">
        <v>21</v>
      </c>
      <c r="E125" s="11" t="s">
        <v>92</v>
      </c>
      <c r="F125" s="12"/>
      <c r="G125" s="14" t="s">
        <v>93</v>
      </c>
      <c r="H125" s="90">
        <v>64996827</v>
      </c>
      <c r="I125" s="86"/>
      <c r="J125" s="86">
        <f t="shared" ref="J125:J133" si="19">SUM(H125:I125)</f>
        <v>64996827</v>
      </c>
      <c r="K125" s="1"/>
    </row>
    <row r="126" spans="1:11" ht="20.25" x14ac:dyDescent="0.3">
      <c r="A126" s="81">
        <v>124</v>
      </c>
      <c r="B126" s="232"/>
      <c r="C126" s="56"/>
      <c r="D126" s="2"/>
      <c r="E126" s="11" t="s">
        <v>28</v>
      </c>
      <c r="F126" s="12"/>
      <c r="G126" s="14" t="s">
        <v>94</v>
      </c>
      <c r="H126" s="90">
        <v>12218150</v>
      </c>
      <c r="I126" s="86"/>
      <c r="J126" s="86">
        <f t="shared" si="19"/>
        <v>12218150</v>
      </c>
      <c r="K126" s="1"/>
    </row>
    <row r="127" spans="1:11" ht="20.25" x14ac:dyDescent="0.3">
      <c r="A127" s="80">
        <v>125</v>
      </c>
      <c r="B127" s="232"/>
      <c r="C127" s="56"/>
      <c r="D127" s="2"/>
      <c r="E127" s="11" t="s">
        <v>32</v>
      </c>
      <c r="F127" s="12"/>
      <c r="G127" s="31" t="s">
        <v>33</v>
      </c>
      <c r="H127" s="90">
        <v>13787810</v>
      </c>
      <c r="I127" s="86"/>
      <c r="J127" s="86">
        <f t="shared" si="19"/>
        <v>13787810</v>
      </c>
      <c r="K127" s="1"/>
    </row>
    <row r="128" spans="1:11" ht="20.25" x14ac:dyDescent="0.3">
      <c r="A128" s="81">
        <v>126</v>
      </c>
      <c r="B128" s="232"/>
      <c r="C128" s="56"/>
      <c r="D128" s="2"/>
      <c r="E128" s="11" t="s">
        <v>46</v>
      </c>
      <c r="F128" s="12"/>
      <c r="G128" s="31" t="s">
        <v>112</v>
      </c>
      <c r="H128" s="90">
        <v>0</v>
      </c>
      <c r="I128" s="86"/>
      <c r="J128" s="86">
        <f t="shared" si="19"/>
        <v>0</v>
      </c>
      <c r="K128" s="1"/>
    </row>
    <row r="129" spans="1:11" ht="20.25" x14ac:dyDescent="0.3">
      <c r="A129" s="80">
        <v>127</v>
      </c>
      <c r="B129" s="232"/>
      <c r="C129" s="56"/>
      <c r="D129" s="2"/>
      <c r="E129" s="11" t="s">
        <v>41</v>
      </c>
      <c r="F129" s="12"/>
      <c r="G129" s="14" t="s">
        <v>43</v>
      </c>
      <c r="H129" s="90">
        <v>0</v>
      </c>
      <c r="I129" s="86">
        <v>0</v>
      </c>
      <c r="J129" s="86">
        <f t="shared" si="19"/>
        <v>0</v>
      </c>
      <c r="K129" s="1"/>
    </row>
    <row r="130" spans="1:11" ht="20.25" x14ac:dyDescent="0.25">
      <c r="A130" s="81">
        <v>128</v>
      </c>
      <c r="B130" s="232"/>
      <c r="C130" s="56"/>
      <c r="D130" s="2"/>
      <c r="E130" s="2"/>
      <c r="F130" s="2"/>
      <c r="G130" s="30" t="s">
        <v>83</v>
      </c>
      <c r="H130" s="90">
        <f>SUM(H125:H129)</f>
        <v>91002787</v>
      </c>
      <c r="I130" s="89">
        <f>SUM(I125:I129)</f>
        <v>0</v>
      </c>
      <c r="J130" s="86">
        <f t="shared" si="19"/>
        <v>91002787</v>
      </c>
      <c r="K130" s="1"/>
    </row>
    <row r="131" spans="1:11" ht="20.25" x14ac:dyDescent="0.25">
      <c r="A131" s="80">
        <v>129</v>
      </c>
      <c r="B131" s="232"/>
      <c r="C131" s="56"/>
      <c r="D131" s="2"/>
      <c r="E131" s="2"/>
      <c r="F131" s="2"/>
      <c r="G131" s="33" t="s">
        <v>62</v>
      </c>
      <c r="H131" s="90">
        <f>SUM(H130)</f>
        <v>91002787</v>
      </c>
      <c r="I131" s="89">
        <f>SUM(I130)</f>
        <v>0</v>
      </c>
      <c r="J131" s="86">
        <f t="shared" si="19"/>
        <v>91002787</v>
      </c>
      <c r="K131" s="1"/>
    </row>
    <row r="132" spans="1:11" ht="20.25" x14ac:dyDescent="0.25">
      <c r="A132" s="81">
        <v>130</v>
      </c>
      <c r="B132" s="232"/>
      <c r="C132" s="56"/>
      <c r="D132" s="2"/>
      <c r="E132" s="2"/>
      <c r="F132" s="2"/>
      <c r="G132" s="33" t="s">
        <v>59</v>
      </c>
      <c r="H132" s="87">
        <v>0</v>
      </c>
      <c r="I132" s="86"/>
      <c r="J132" s="86">
        <f t="shared" si="19"/>
        <v>0</v>
      </c>
      <c r="K132" s="1"/>
    </row>
    <row r="133" spans="1:11" ht="21" thickBot="1" x14ac:dyDescent="0.3">
      <c r="A133" s="80">
        <v>131</v>
      </c>
      <c r="B133" s="233"/>
      <c r="C133" s="57"/>
      <c r="D133" s="22"/>
      <c r="E133" s="22"/>
      <c r="F133" s="22"/>
      <c r="G133" s="173" t="s">
        <v>113</v>
      </c>
      <c r="H133" s="164">
        <f>SUM(H130)</f>
        <v>91002787</v>
      </c>
      <c r="I133" s="165">
        <f>SUM(I130)</f>
        <v>0</v>
      </c>
      <c r="J133" s="99">
        <f t="shared" si="19"/>
        <v>91002787</v>
      </c>
      <c r="K133" s="25"/>
    </row>
    <row r="134" spans="1:11" ht="47.25" customHeight="1" x14ac:dyDescent="0.3">
      <c r="A134" s="81">
        <v>132</v>
      </c>
      <c r="B134" s="231" t="s">
        <v>131</v>
      </c>
      <c r="C134" s="214" t="s">
        <v>114</v>
      </c>
      <c r="D134" s="215"/>
      <c r="E134" s="215"/>
      <c r="F134" s="215"/>
      <c r="G134" s="215"/>
      <c r="H134" s="131"/>
      <c r="I134" s="102"/>
      <c r="J134" s="102"/>
      <c r="K134" s="73">
        <v>30</v>
      </c>
    </row>
    <row r="135" spans="1:11" ht="20.25" x14ac:dyDescent="0.3">
      <c r="A135" s="80">
        <v>133</v>
      </c>
      <c r="B135" s="232"/>
      <c r="C135" s="56"/>
      <c r="D135" s="2" t="s">
        <v>21</v>
      </c>
      <c r="E135" s="11" t="s">
        <v>92</v>
      </c>
      <c r="F135" s="12"/>
      <c r="G135" s="14" t="s">
        <v>93</v>
      </c>
      <c r="H135" s="90">
        <v>88076750</v>
      </c>
      <c r="I135" s="86"/>
      <c r="J135" s="86">
        <f t="shared" ref="J135:J142" si="20">SUM(H135:I135)</f>
        <v>88076750</v>
      </c>
      <c r="K135" s="1"/>
    </row>
    <row r="136" spans="1:11" ht="20.25" x14ac:dyDescent="0.3">
      <c r="A136" s="81">
        <v>134</v>
      </c>
      <c r="B136" s="232"/>
      <c r="C136" s="56"/>
      <c r="D136" s="2"/>
      <c r="E136" s="11" t="s">
        <v>28</v>
      </c>
      <c r="F136" s="12"/>
      <c r="G136" s="14" t="s">
        <v>94</v>
      </c>
      <c r="H136" s="90">
        <v>17644970</v>
      </c>
      <c r="I136" s="86"/>
      <c r="J136" s="86">
        <f t="shared" si="20"/>
        <v>17644970</v>
      </c>
      <c r="K136" s="1"/>
    </row>
    <row r="137" spans="1:11" ht="20.25" x14ac:dyDescent="0.3">
      <c r="A137" s="80">
        <v>135</v>
      </c>
      <c r="B137" s="232"/>
      <c r="C137" s="56"/>
      <c r="D137" s="2"/>
      <c r="E137" s="11" t="s">
        <v>32</v>
      </c>
      <c r="F137" s="12"/>
      <c r="G137" s="31" t="s">
        <v>33</v>
      </c>
      <c r="H137" s="90">
        <v>30509157</v>
      </c>
      <c r="I137" s="86"/>
      <c r="J137" s="86">
        <f t="shared" si="20"/>
        <v>30509157</v>
      </c>
      <c r="K137" s="1"/>
    </row>
    <row r="138" spans="1:11" ht="20.25" x14ac:dyDescent="0.3">
      <c r="A138" s="81">
        <v>136</v>
      </c>
      <c r="B138" s="232"/>
      <c r="C138" s="56"/>
      <c r="D138" s="2"/>
      <c r="E138" s="11" t="s">
        <v>46</v>
      </c>
      <c r="F138" s="12"/>
      <c r="G138" s="31" t="s">
        <v>112</v>
      </c>
      <c r="H138" s="90"/>
      <c r="I138" s="86"/>
      <c r="J138" s="86">
        <f t="shared" si="20"/>
        <v>0</v>
      </c>
      <c r="K138" s="1"/>
    </row>
    <row r="139" spans="1:11" ht="20.25" x14ac:dyDescent="0.3">
      <c r="A139" s="80">
        <v>137</v>
      </c>
      <c r="B139" s="232"/>
      <c r="C139" s="56"/>
      <c r="D139" s="2"/>
      <c r="E139" s="11" t="s">
        <v>41</v>
      </c>
      <c r="F139" s="12"/>
      <c r="G139" s="14" t="s">
        <v>43</v>
      </c>
      <c r="H139" s="90">
        <v>0</v>
      </c>
      <c r="I139" s="86"/>
      <c r="J139" s="86">
        <f t="shared" si="20"/>
        <v>0</v>
      </c>
      <c r="K139" s="1"/>
    </row>
    <row r="140" spans="1:11" ht="20.25" x14ac:dyDescent="0.25">
      <c r="A140" s="81">
        <v>138</v>
      </c>
      <c r="B140" s="232"/>
      <c r="C140" s="56"/>
      <c r="D140" s="2"/>
      <c r="E140" s="2"/>
      <c r="F140" s="2"/>
      <c r="G140" s="30" t="s">
        <v>83</v>
      </c>
      <c r="H140" s="90">
        <f>SUM(H135:H139)</f>
        <v>136230877</v>
      </c>
      <c r="I140" s="89"/>
      <c r="J140" s="86">
        <f t="shared" si="20"/>
        <v>136230877</v>
      </c>
      <c r="K140" s="1"/>
    </row>
    <row r="141" spans="1:11" ht="20.25" x14ac:dyDescent="0.25">
      <c r="A141" s="80">
        <v>139</v>
      </c>
      <c r="B141" s="232"/>
      <c r="C141" s="56"/>
      <c r="D141" s="2"/>
      <c r="E141" s="2"/>
      <c r="F141" s="2"/>
      <c r="G141" s="33" t="s">
        <v>62</v>
      </c>
      <c r="H141" s="90"/>
      <c r="I141" s="89"/>
      <c r="J141" s="86">
        <f t="shared" si="20"/>
        <v>0</v>
      </c>
      <c r="K141" s="1"/>
    </row>
    <row r="142" spans="1:11" ht="20.25" x14ac:dyDescent="0.25">
      <c r="A142" s="81">
        <v>140</v>
      </c>
      <c r="B142" s="232"/>
      <c r="C142" s="56"/>
      <c r="D142" s="2"/>
      <c r="E142" s="2"/>
      <c r="F142" s="2"/>
      <c r="G142" s="33" t="s">
        <v>59</v>
      </c>
      <c r="H142" s="87"/>
      <c r="I142" s="86"/>
      <c r="J142" s="86">
        <f t="shared" si="20"/>
        <v>0</v>
      </c>
      <c r="K142" s="1"/>
    </row>
    <row r="143" spans="1:11" ht="20.25" x14ac:dyDescent="0.3">
      <c r="A143" s="80">
        <v>141</v>
      </c>
      <c r="B143" s="232"/>
      <c r="C143" s="63" t="s">
        <v>89</v>
      </c>
      <c r="D143" s="17" t="s">
        <v>21</v>
      </c>
      <c r="E143" s="18"/>
      <c r="F143" s="19" t="s">
        <v>90</v>
      </c>
      <c r="G143" s="38" t="s">
        <v>91</v>
      </c>
      <c r="H143" s="132"/>
      <c r="I143" s="133"/>
      <c r="J143" s="134"/>
      <c r="K143" s="65">
        <v>7</v>
      </c>
    </row>
    <row r="144" spans="1:11" ht="20.25" x14ac:dyDescent="0.3">
      <c r="A144" s="81">
        <v>142</v>
      </c>
      <c r="B144" s="232"/>
      <c r="C144" s="56"/>
      <c r="D144" s="8"/>
      <c r="E144" s="11" t="s">
        <v>92</v>
      </c>
      <c r="F144" s="12"/>
      <c r="G144" s="14" t="s">
        <v>93</v>
      </c>
      <c r="H144" s="90">
        <v>13980000</v>
      </c>
      <c r="I144" s="89"/>
      <c r="J144" s="124">
        <f t="shared" ref="J144:J149" si="21">SUM(H144:I144)</f>
        <v>13980000</v>
      </c>
      <c r="K144" s="65"/>
    </row>
    <row r="145" spans="1:11" ht="20.25" x14ac:dyDescent="0.3">
      <c r="A145" s="80">
        <v>143</v>
      </c>
      <c r="B145" s="232"/>
      <c r="C145" s="56"/>
      <c r="D145" s="8"/>
      <c r="E145" s="11" t="s">
        <v>28</v>
      </c>
      <c r="F145" s="12"/>
      <c r="G145" s="14" t="s">
        <v>94</v>
      </c>
      <c r="H145" s="90">
        <v>2874701</v>
      </c>
      <c r="I145" s="89"/>
      <c r="J145" s="124">
        <f t="shared" si="21"/>
        <v>2874701</v>
      </c>
      <c r="K145" s="65"/>
    </row>
    <row r="146" spans="1:11" ht="20.25" x14ac:dyDescent="0.3">
      <c r="A146" s="81">
        <v>144</v>
      </c>
      <c r="B146" s="232"/>
      <c r="C146" s="56"/>
      <c r="D146" s="8"/>
      <c r="E146" s="11" t="s">
        <v>32</v>
      </c>
      <c r="F146" s="12"/>
      <c r="G146" s="31" t="s">
        <v>33</v>
      </c>
      <c r="H146" s="90">
        <v>20681660</v>
      </c>
      <c r="I146" s="89"/>
      <c r="J146" s="124">
        <f t="shared" si="21"/>
        <v>20681660</v>
      </c>
      <c r="K146" s="65"/>
    </row>
    <row r="147" spans="1:11" ht="20.25" x14ac:dyDescent="0.3">
      <c r="A147" s="80">
        <v>145</v>
      </c>
      <c r="B147" s="232"/>
      <c r="C147" s="56"/>
      <c r="D147" s="8"/>
      <c r="E147" s="11" t="s">
        <v>41</v>
      </c>
      <c r="F147" s="12"/>
      <c r="G147" s="39" t="s">
        <v>136</v>
      </c>
      <c r="H147" s="90"/>
      <c r="I147" s="123">
        <v>600000</v>
      </c>
      <c r="J147" s="124">
        <f t="shared" si="21"/>
        <v>600000</v>
      </c>
      <c r="K147" s="65"/>
    </row>
    <row r="148" spans="1:11" ht="20.25" x14ac:dyDescent="0.3">
      <c r="A148" s="81">
        <v>146</v>
      </c>
      <c r="B148" s="232"/>
      <c r="C148" s="56"/>
      <c r="D148" s="8"/>
      <c r="E148" s="11"/>
      <c r="F148" s="12"/>
      <c r="G148" s="30" t="s">
        <v>83</v>
      </c>
      <c r="H148" s="90">
        <f>SUM(H144:H147)</f>
        <v>37536361</v>
      </c>
      <c r="I148" s="90">
        <f>SUM(I144:I147)</f>
        <v>600000</v>
      </c>
      <c r="J148" s="124">
        <f t="shared" si="21"/>
        <v>38136361</v>
      </c>
      <c r="K148" s="65"/>
    </row>
    <row r="149" spans="1:11" ht="20.25" x14ac:dyDescent="0.3">
      <c r="A149" s="80">
        <v>147</v>
      </c>
      <c r="B149" s="232"/>
      <c r="C149" s="56"/>
      <c r="D149" s="8"/>
      <c r="E149" s="11"/>
      <c r="F149" s="12"/>
      <c r="G149" s="33" t="s">
        <v>62</v>
      </c>
      <c r="H149" s="90"/>
      <c r="I149" s="89"/>
      <c r="J149" s="125">
        <f t="shared" si="21"/>
        <v>0</v>
      </c>
      <c r="K149" s="65"/>
    </row>
    <row r="150" spans="1:11" ht="21.75" customHeight="1" thickBot="1" x14ac:dyDescent="0.3">
      <c r="A150" s="81">
        <v>148</v>
      </c>
      <c r="B150" s="233"/>
      <c r="C150" s="57"/>
      <c r="D150" s="22"/>
      <c r="E150" s="22"/>
      <c r="F150" s="22"/>
      <c r="G150" s="173" t="s">
        <v>173</v>
      </c>
      <c r="H150" s="174">
        <f>SUM(H140+H148)</f>
        <v>173767238</v>
      </c>
      <c r="I150" s="174">
        <f>SUM(I140+I148)</f>
        <v>600000</v>
      </c>
      <c r="J150" s="99">
        <f>SUM(H150:I150)</f>
        <v>174367238</v>
      </c>
      <c r="K150" s="25"/>
    </row>
    <row r="151" spans="1:11" ht="46.5" customHeight="1" x14ac:dyDescent="0.3">
      <c r="A151" s="80">
        <v>149</v>
      </c>
      <c r="B151" s="231" t="s">
        <v>115</v>
      </c>
      <c r="C151" s="212" t="s">
        <v>116</v>
      </c>
      <c r="D151" s="213"/>
      <c r="E151" s="213"/>
      <c r="F151" s="213"/>
      <c r="G151" s="213"/>
      <c r="H151" s="131"/>
      <c r="I151" s="102"/>
      <c r="J151" s="102"/>
      <c r="K151" s="73">
        <v>5</v>
      </c>
    </row>
    <row r="152" spans="1:11" ht="20.25" x14ac:dyDescent="0.3">
      <c r="A152" s="81">
        <v>150</v>
      </c>
      <c r="B152" s="232"/>
      <c r="C152" s="56"/>
      <c r="D152" s="2" t="s">
        <v>21</v>
      </c>
      <c r="E152" s="11" t="s">
        <v>92</v>
      </c>
      <c r="F152" s="12"/>
      <c r="G152" s="14" t="s">
        <v>93</v>
      </c>
      <c r="H152" s="90">
        <v>14771500</v>
      </c>
      <c r="I152" s="86"/>
      <c r="J152" s="86">
        <f t="shared" ref="J152:J170" si="22">SUM(H152:I152)</f>
        <v>14771500</v>
      </c>
      <c r="K152" s="1"/>
    </row>
    <row r="153" spans="1:11" ht="20.25" x14ac:dyDescent="0.3">
      <c r="A153" s="80">
        <v>151</v>
      </c>
      <c r="B153" s="232"/>
      <c r="C153" s="56"/>
      <c r="D153" s="2"/>
      <c r="E153" s="11" t="s">
        <v>28</v>
      </c>
      <c r="F153" s="12"/>
      <c r="G153" s="14" t="s">
        <v>94</v>
      </c>
      <c r="H153" s="90">
        <v>2947355</v>
      </c>
      <c r="I153" s="86"/>
      <c r="J153" s="86">
        <f t="shared" si="22"/>
        <v>2947355</v>
      </c>
      <c r="K153" s="1"/>
    </row>
    <row r="154" spans="1:11" ht="20.25" x14ac:dyDescent="0.3">
      <c r="A154" s="81">
        <v>152</v>
      </c>
      <c r="B154" s="232"/>
      <c r="C154" s="56"/>
      <c r="D154" s="2"/>
      <c r="E154" s="11" t="s">
        <v>32</v>
      </c>
      <c r="F154" s="12"/>
      <c r="G154" s="31" t="s">
        <v>33</v>
      </c>
      <c r="H154" s="90">
        <v>9350000</v>
      </c>
      <c r="I154" s="86"/>
      <c r="J154" s="86">
        <f t="shared" si="22"/>
        <v>9350000</v>
      </c>
      <c r="K154" s="1"/>
    </row>
    <row r="155" spans="1:11" ht="20.25" x14ac:dyDescent="0.3">
      <c r="A155" s="80">
        <v>153</v>
      </c>
      <c r="B155" s="232"/>
      <c r="C155" s="56"/>
      <c r="D155" s="2"/>
      <c r="E155" s="11" t="s">
        <v>46</v>
      </c>
      <c r="F155" s="12"/>
      <c r="G155" s="31" t="s">
        <v>112</v>
      </c>
      <c r="H155" s="90">
        <v>0</v>
      </c>
      <c r="I155" s="86"/>
      <c r="J155" s="86">
        <f t="shared" si="22"/>
        <v>0</v>
      </c>
      <c r="K155" s="1"/>
    </row>
    <row r="156" spans="1:11" ht="20.25" x14ac:dyDescent="0.3">
      <c r="A156" s="81">
        <v>154</v>
      </c>
      <c r="B156" s="232"/>
      <c r="C156" s="56"/>
      <c r="D156" s="2"/>
      <c r="E156" s="11" t="s">
        <v>41</v>
      </c>
      <c r="F156" s="12"/>
      <c r="G156" s="14" t="s">
        <v>43</v>
      </c>
      <c r="H156" s="90">
        <v>0</v>
      </c>
      <c r="I156" s="86"/>
      <c r="J156" s="86">
        <f t="shared" si="22"/>
        <v>0</v>
      </c>
      <c r="K156" s="1"/>
    </row>
    <row r="157" spans="1:11" ht="20.25" x14ac:dyDescent="0.25">
      <c r="A157" s="80">
        <v>155</v>
      </c>
      <c r="B157" s="232"/>
      <c r="C157" s="56"/>
      <c r="D157" s="2"/>
      <c r="E157" s="2"/>
      <c r="F157" s="2"/>
      <c r="G157" s="30" t="s">
        <v>83</v>
      </c>
      <c r="H157" s="90">
        <f>SUM(H152:H156)</f>
        <v>27068855</v>
      </c>
      <c r="I157" s="89">
        <f>SUM(I152:I156)</f>
        <v>0</v>
      </c>
      <c r="J157" s="86">
        <f t="shared" si="22"/>
        <v>27068855</v>
      </c>
      <c r="K157" s="1"/>
    </row>
    <row r="158" spans="1:11" ht="20.25" x14ac:dyDescent="0.25">
      <c r="A158" s="81">
        <v>156</v>
      </c>
      <c r="B158" s="232"/>
      <c r="C158" s="56"/>
      <c r="D158" s="2"/>
      <c r="E158" s="2"/>
      <c r="F158" s="2"/>
      <c r="G158" s="33" t="s">
        <v>62</v>
      </c>
      <c r="H158" s="90">
        <v>21245207</v>
      </c>
      <c r="I158" s="89">
        <f>SUM(I157)</f>
        <v>0</v>
      </c>
      <c r="J158" s="86">
        <f t="shared" si="22"/>
        <v>21245207</v>
      </c>
      <c r="K158" s="1"/>
    </row>
    <row r="159" spans="1:11" ht="20.25" x14ac:dyDescent="0.25">
      <c r="A159" s="80">
        <v>157</v>
      </c>
      <c r="B159" s="232"/>
      <c r="C159" s="56"/>
      <c r="D159" s="2"/>
      <c r="E159" s="2"/>
      <c r="F159" s="2"/>
      <c r="G159" s="33" t="s">
        <v>59</v>
      </c>
      <c r="H159" s="87">
        <v>4704262</v>
      </c>
      <c r="I159" s="86"/>
      <c r="J159" s="86">
        <f t="shared" si="22"/>
        <v>4704262</v>
      </c>
      <c r="K159" s="1"/>
    </row>
    <row r="160" spans="1:11" ht="53.25" customHeight="1" thickBot="1" x14ac:dyDescent="0.3">
      <c r="A160" s="81">
        <v>158</v>
      </c>
      <c r="B160" s="233"/>
      <c r="C160" s="182"/>
      <c r="D160" s="183"/>
      <c r="E160" s="183"/>
      <c r="F160" s="183"/>
      <c r="G160" s="184" t="s">
        <v>117</v>
      </c>
      <c r="H160" s="185">
        <f>SUM(H152:H156)</f>
        <v>27068855</v>
      </c>
      <c r="I160" s="186">
        <f>SUM(I152:I156)</f>
        <v>0</v>
      </c>
      <c r="J160" s="187">
        <f t="shared" si="22"/>
        <v>27068855</v>
      </c>
      <c r="K160" s="25"/>
    </row>
    <row r="161" spans="1:11" ht="23.25" x14ac:dyDescent="0.35">
      <c r="A161" s="80">
        <v>159</v>
      </c>
      <c r="B161" s="223" t="s">
        <v>145</v>
      </c>
      <c r="C161" s="175"/>
      <c r="D161" s="176"/>
      <c r="E161" s="176"/>
      <c r="F161" s="176"/>
      <c r="G161" s="177" t="s">
        <v>118</v>
      </c>
      <c r="H161" s="178">
        <f>SUM(H13+H144+H88+H96+H103+H110+H117+H125+H135+H152)</f>
        <v>215868219</v>
      </c>
      <c r="I161" s="179"/>
      <c r="J161" s="180">
        <f t="shared" si="22"/>
        <v>215868219</v>
      </c>
      <c r="K161" s="181"/>
    </row>
    <row r="162" spans="1:11" ht="23.25" x14ac:dyDescent="0.25">
      <c r="A162" s="81">
        <v>160</v>
      </c>
      <c r="B162" s="224"/>
      <c r="C162" s="56"/>
      <c r="D162" s="2"/>
      <c r="E162" s="2"/>
      <c r="F162" s="2"/>
      <c r="G162" s="42" t="s">
        <v>119</v>
      </c>
      <c r="H162" s="137">
        <f>SUM(H16+H145+H89+H97+H104+H111+H118+H126+H136+H153)</f>
        <v>42294339</v>
      </c>
      <c r="I162" s="138"/>
      <c r="J162" s="139">
        <f t="shared" si="22"/>
        <v>42294339</v>
      </c>
      <c r="K162" s="44"/>
    </row>
    <row r="163" spans="1:11" ht="23.25" x14ac:dyDescent="0.25">
      <c r="A163" s="80">
        <v>161</v>
      </c>
      <c r="B163" s="224"/>
      <c r="C163" s="56"/>
      <c r="D163" s="2"/>
      <c r="E163" s="2"/>
      <c r="F163" s="2"/>
      <c r="G163" s="42" t="s">
        <v>120</v>
      </c>
      <c r="H163" s="137">
        <f>SUM(H22+H146+H90+H98+H105+H112+H119+H127+H137+H154)</f>
        <v>107578627</v>
      </c>
      <c r="I163" s="138"/>
      <c r="J163" s="139">
        <f t="shared" si="22"/>
        <v>107578627</v>
      </c>
      <c r="K163" s="44"/>
    </row>
    <row r="164" spans="1:11" ht="23.25" x14ac:dyDescent="0.25">
      <c r="A164" s="81">
        <v>162</v>
      </c>
      <c r="B164" s="224"/>
      <c r="C164" s="56"/>
      <c r="D164" s="2"/>
      <c r="E164" s="2"/>
      <c r="F164" s="2"/>
      <c r="G164" s="42" t="s">
        <v>121</v>
      </c>
      <c r="H164" s="137"/>
      <c r="I164" s="138">
        <f>SUM(I123+I133+I150+I160)</f>
        <v>516731966</v>
      </c>
      <c r="J164" s="139">
        <f t="shared" si="22"/>
        <v>516731966</v>
      </c>
      <c r="K164" s="44"/>
    </row>
    <row r="165" spans="1:11" ht="23.25" x14ac:dyDescent="0.25">
      <c r="A165" s="80">
        <v>163</v>
      </c>
      <c r="B165" s="224"/>
      <c r="C165" s="56"/>
      <c r="D165" s="2"/>
      <c r="E165" s="2"/>
      <c r="F165" s="2"/>
      <c r="G165" s="42" t="s">
        <v>122</v>
      </c>
      <c r="H165" s="137">
        <f>SUM(H51)</f>
        <v>7303760</v>
      </c>
      <c r="I165" s="138">
        <f>SUM(I51)</f>
        <v>0</v>
      </c>
      <c r="J165" s="139">
        <f t="shared" si="22"/>
        <v>7303760</v>
      </c>
      <c r="K165" s="44"/>
    </row>
    <row r="166" spans="1:11" ht="23.25" x14ac:dyDescent="0.25">
      <c r="A166" s="81">
        <v>164</v>
      </c>
      <c r="B166" s="224"/>
      <c r="C166" s="56"/>
      <c r="D166" s="2"/>
      <c r="E166" s="2"/>
      <c r="F166" s="2"/>
      <c r="G166" s="42" t="s">
        <v>123</v>
      </c>
      <c r="H166" s="137">
        <f>SUM(H67)</f>
        <v>13727760</v>
      </c>
      <c r="I166" s="138"/>
      <c r="J166" s="139">
        <f t="shared" si="22"/>
        <v>13727760</v>
      </c>
      <c r="K166" s="44"/>
    </row>
    <row r="167" spans="1:11" ht="23.25" x14ac:dyDescent="0.25">
      <c r="A167" s="80">
        <v>165</v>
      </c>
      <c r="B167" s="224"/>
      <c r="C167" s="56"/>
      <c r="D167" s="2"/>
      <c r="E167" s="2"/>
      <c r="F167" s="2"/>
      <c r="G167" s="42" t="s">
        <v>124</v>
      </c>
      <c r="H167" s="137">
        <f>SUM(H71)</f>
        <v>500000</v>
      </c>
      <c r="I167" s="138"/>
      <c r="J167" s="139">
        <f t="shared" si="22"/>
        <v>500000</v>
      </c>
      <c r="K167" s="44"/>
    </row>
    <row r="168" spans="1:11" ht="23.25" x14ac:dyDescent="0.25">
      <c r="A168" s="81">
        <v>166</v>
      </c>
      <c r="B168" s="224"/>
      <c r="C168" s="56"/>
      <c r="D168" s="2"/>
      <c r="E168" s="2"/>
      <c r="F168" s="2"/>
      <c r="G168" s="42" t="s">
        <v>125</v>
      </c>
      <c r="H168" s="137">
        <f>SUM(H74+H128+H138)</f>
        <v>78484712</v>
      </c>
      <c r="I168" s="138"/>
      <c r="J168" s="139">
        <f t="shared" si="22"/>
        <v>78484712</v>
      </c>
      <c r="K168" s="44"/>
    </row>
    <row r="169" spans="1:11" ht="23.25" x14ac:dyDescent="0.25">
      <c r="A169" s="80">
        <v>167</v>
      </c>
      <c r="B169" s="224"/>
      <c r="C169" s="56"/>
      <c r="D169" s="2"/>
      <c r="E169" s="2"/>
      <c r="F169" s="2"/>
      <c r="G169" s="42" t="s">
        <v>126</v>
      </c>
      <c r="H169" s="137">
        <f>SUM(H80)</f>
        <v>0</v>
      </c>
      <c r="I169" s="138">
        <f>I82</f>
        <v>0</v>
      </c>
      <c r="J169" s="139">
        <f t="shared" si="22"/>
        <v>0</v>
      </c>
      <c r="K169" s="44"/>
    </row>
    <row r="170" spans="1:11" ht="23.25" x14ac:dyDescent="0.25">
      <c r="A170" s="81">
        <v>168</v>
      </c>
      <c r="B170" s="224"/>
      <c r="C170" s="56"/>
      <c r="D170" s="2"/>
      <c r="E170" s="2"/>
      <c r="F170" s="2"/>
      <c r="G170" s="21" t="s">
        <v>127</v>
      </c>
      <c r="H170" s="137">
        <v>0</v>
      </c>
      <c r="I170" s="138">
        <f>SUM(I86)</f>
        <v>0</v>
      </c>
      <c r="J170" s="139">
        <f t="shared" si="22"/>
        <v>0</v>
      </c>
      <c r="K170" s="44"/>
    </row>
    <row r="171" spans="1:11" ht="24" thickBot="1" x14ac:dyDescent="0.3">
      <c r="A171" s="80">
        <v>169</v>
      </c>
      <c r="B171" s="225"/>
      <c r="C171" s="57"/>
      <c r="D171" s="22"/>
      <c r="E171" s="22"/>
      <c r="F171" s="22"/>
      <c r="G171" s="69" t="s">
        <v>128</v>
      </c>
      <c r="H171" s="140">
        <f>SUM(H161:H170)</f>
        <v>465757417</v>
      </c>
      <c r="I171" s="205">
        <f>SUM(I161:I170)</f>
        <v>516731966</v>
      </c>
      <c r="J171" s="141">
        <f>SUM(J161:J170)</f>
        <v>982489383</v>
      </c>
      <c r="K171" s="45">
        <f>SUM(K11+K143+K87+K95+K102+K109+K116+K124+K134+K151)</f>
        <v>74</v>
      </c>
    </row>
    <row r="179" spans="8:8" x14ac:dyDescent="0.25">
      <c r="H179" s="206"/>
    </row>
  </sheetData>
  <mergeCells count="16">
    <mergeCell ref="C151:G151"/>
    <mergeCell ref="B161:B171"/>
    <mergeCell ref="B9:B39"/>
    <mergeCell ref="B116:B123"/>
    <mergeCell ref="B124:B133"/>
    <mergeCell ref="B134:B150"/>
    <mergeCell ref="B151:B160"/>
    <mergeCell ref="A1:K1"/>
    <mergeCell ref="A4:K4"/>
    <mergeCell ref="H7:I7"/>
    <mergeCell ref="C124:G124"/>
    <mergeCell ref="C134:G134"/>
    <mergeCell ref="B6:G6"/>
    <mergeCell ref="A3:K3"/>
    <mergeCell ref="A2:K2"/>
    <mergeCell ref="H6:K6"/>
  </mergeCells>
  <printOptions horizontalCentered="1" verticalCentered="1"/>
  <pageMargins left="0.31496062992125984" right="0.31496062992125984" top="0.39370078740157483" bottom="0.35433070866141736" header="0" footer="0"/>
  <pageSetup paperSize="9" scale="39" fitToHeight="3" orientation="portrait" r:id="rId1"/>
  <rowBreaks count="2" manualBreakCount="2">
    <brk id="52" max="10" man="1"/>
    <brk id="115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1</vt:lpstr>
      <vt:lpstr>'1'!Nyomtatási_terület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dr. Morvay Klaudia</cp:lastModifiedBy>
  <cp:lastPrinted>2019-01-16T14:28:51Z</cp:lastPrinted>
  <dcterms:created xsi:type="dcterms:W3CDTF">2015-08-07T09:00:04Z</dcterms:created>
  <dcterms:modified xsi:type="dcterms:W3CDTF">2019-01-24T19:20:04Z</dcterms:modified>
</cp:coreProperties>
</file>